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360" windowHeight="12720" activeTab="0"/>
  </bookViews>
  <sheets>
    <sheet name="2022년 봉생사회복지회 세입.세출 결산표" sheetId="1" r:id="rId1"/>
  </sheets>
  <definedNames>
    <definedName name="_xlnm.Print_Area" localSheetId="0">'2022년 봉생사회복지회 세입.세출 결산표'!$A$1:$H$177</definedName>
  </definedNames>
  <calcPr fullCalcOnLoad="1"/>
</workbook>
</file>

<file path=xl/sharedStrings.xml><?xml version="1.0" encoding="utf-8"?>
<sst xmlns="http://schemas.openxmlformats.org/spreadsheetml/2006/main" count="282" uniqueCount="122">
  <si>
    <t>과      목</t>
  </si>
  <si>
    <t>구분</t>
  </si>
  <si>
    <t>계</t>
  </si>
  <si>
    <t>관</t>
  </si>
  <si>
    <t>항</t>
  </si>
  <si>
    <t>목</t>
  </si>
  <si>
    <t>예산</t>
  </si>
  <si>
    <t>결산</t>
  </si>
  <si>
    <t>증감</t>
  </si>
  <si>
    <t>(세  입)</t>
  </si>
  <si>
    <t>보조금</t>
  </si>
  <si>
    <t>자부담</t>
  </si>
  <si>
    <t>후원금</t>
  </si>
  <si>
    <t>잡
수
입</t>
  </si>
  <si>
    <t>차량비</t>
  </si>
  <si>
    <t>(단위 : 원)</t>
  </si>
  <si>
    <t>소    계</t>
  </si>
  <si>
    <t>기본재산
수입</t>
  </si>
  <si>
    <t>예금이자
수입</t>
  </si>
  <si>
    <t>전입금</t>
  </si>
  <si>
    <t>결산</t>
  </si>
  <si>
    <t>증감</t>
  </si>
  <si>
    <t>후 
원
금
수
입</t>
  </si>
  <si>
    <t>후
원
금
수
입</t>
  </si>
  <si>
    <t>지정후원금
수입</t>
  </si>
  <si>
    <t>예산</t>
  </si>
  <si>
    <t>결산</t>
  </si>
  <si>
    <t>비지정후원금
수입</t>
  </si>
  <si>
    <t>예산</t>
  </si>
  <si>
    <t>소    계</t>
  </si>
  <si>
    <t>이
월
금</t>
  </si>
  <si>
    <t>전년도이월금</t>
  </si>
  <si>
    <t>예산</t>
  </si>
  <si>
    <t>결산</t>
  </si>
  <si>
    <t>증감</t>
  </si>
  <si>
    <t>전년도이월금
(후원금)</t>
  </si>
  <si>
    <t>소    계</t>
  </si>
  <si>
    <t>불용품매각대</t>
  </si>
  <si>
    <t>기타예금이자수입</t>
  </si>
  <si>
    <t>기타잡수입</t>
  </si>
  <si>
    <t>총 합계</t>
  </si>
  <si>
    <t>(1)</t>
  </si>
  <si>
    <t>(세  출)</t>
  </si>
  <si>
    <t>(단위 : 원)</t>
  </si>
  <si>
    <t>과      목</t>
  </si>
  <si>
    <t>구분</t>
  </si>
  <si>
    <t>보조금</t>
  </si>
  <si>
    <t>자부담</t>
  </si>
  <si>
    <t>후원금</t>
  </si>
  <si>
    <t>계</t>
  </si>
  <si>
    <t>관</t>
  </si>
  <si>
    <t>항</t>
  </si>
  <si>
    <t>목</t>
  </si>
  <si>
    <t>사
무
비</t>
  </si>
  <si>
    <t>인
건
비</t>
  </si>
  <si>
    <t>급    여</t>
  </si>
  <si>
    <t>업무
추진비</t>
  </si>
  <si>
    <t>기관운영비</t>
  </si>
  <si>
    <t>회 의 비</t>
  </si>
  <si>
    <t>운영비</t>
  </si>
  <si>
    <t>여   비</t>
  </si>
  <si>
    <t>수용비 및
수수료</t>
  </si>
  <si>
    <t>공공요금</t>
  </si>
  <si>
    <t>제세공과금</t>
  </si>
  <si>
    <t>기타운영비</t>
  </si>
  <si>
    <t>재
산
조
성
비</t>
  </si>
  <si>
    <t>시
설
비</t>
  </si>
  <si>
    <t>시 설 비</t>
  </si>
  <si>
    <t>자산취득비</t>
  </si>
  <si>
    <t>시설장비
유지비</t>
  </si>
  <si>
    <t>(2)</t>
  </si>
  <si>
    <t>(세  출)</t>
  </si>
  <si>
    <t>(단위 : 원)</t>
  </si>
  <si>
    <t>과      목</t>
  </si>
  <si>
    <t>구분</t>
  </si>
  <si>
    <t>보조금</t>
  </si>
  <si>
    <t>자부담</t>
  </si>
  <si>
    <t>후원금</t>
  </si>
  <si>
    <t>계</t>
  </si>
  <si>
    <t>관</t>
  </si>
  <si>
    <t>항</t>
  </si>
  <si>
    <t>목</t>
  </si>
  <si>
    <t>일
반
복
지
사
업
비</t>
  </si>
  <si>
    <t>기타
복지사업비</t>
  </si>
  <si>
    <t>예산</t>
  </si>
  <si>
    <t>결산</t>
  </si>
  <si>
    <t>증감</t>
  </si>
  <si>
    <t>홍보사업비</t>
  </si>
  <si>
    <t>지원사업비</t>
  </si>
  <si>
    <t>결산</t>
  </si>
  <si>
    <t>증감</t>
  </si>
  <si>
    <t>소    계</t>
  </si>
  <si>
    <t>예산</t>
  </si>
  <si>
    <t>전
출
금</t>
  </si>
  <si>
    <t>봉생노인복지센터재가지원서비스전출금</t>
  </si>
  <si>
    <t>봉생노인복지센터재가지원서비스전출금(후원금)</t>
  </si>
  <si>
    <t>봉생중구노인복지센터재가지원서비스전출금</t>
  </si>
  <si>
    <t>봉생중구노인복지센터재가지원서비스전출금(후원금)</t>
  </si>
  <si>
    <t>잡지출</t>
  </si>
  <si>
    <t>잡 지 출</t>
  </si>
  <si>
    <t>예비비</t>
  </si>
  <si>
    <t>예 비 비</t>
  </si>
  <si>
    <t>총 합계</t>
  </si>
  <si>
    <t>이월금</t>
  </si>
  <si>
    <t>이월금 포함 합계</t>
  </si>
  <si>
    <t>결산</t>
  </si>
  <si>
    <t>증감</t>
  </si>
  <si>
    <t>(3)</t>
  </si>
  <si>
    <t>자활근로사업비</t>
  </si>
  <si>
    <t>소     계</t>
  </si>
  <si>
    <t>사
업
비</t>
  </si>
  <si>
    <t>부산동구자성대노인복지관전출금</t>
  </si>
  <si>
    <t>부산동구자성대노인복지관전출금(후원금)</t>
  </si>
  <si>
    <t>다른 회계로부터의 전입금</t>
  </si>
  <si>
    <t>북카페운영사업비</t>
  </si>
  <si>
    <t>사회보험부담</t>
  </si>
  <si>
    <t>퇴직적립금</t>
  </si>
  <si>
    <t>부산동구자성대노인복지센터 전출금</t>
  </si>
  <si>
    <t>봉생재가장기요양센터 전출금</t>
  </si>
  <si>
    <t>2022년 봉생사회복지회 세입·세출 결산서</t>
  </si>
  <si>
    <t>지역복지사업비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</si>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</sst>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2]AM/PM\ h:mm:ss"/>
    <numFmt numFmtId="178" formatCode="000\-000"/>
    <numFmt numFmtId="179" formatCode="#,##0_ "/>
    <numFmt numFmtId="180" formatCode="#,##0;&quot;△&quot;#,##0"/>
    <numFmt numFmtId="181" formatCode="0.0%"/>
    <numFmt numFmtId="182" formatCode="#,##0.00;&quot;△&quot;#,##0.00%"/>
    <numFmt numFmtId="183" formatCode="#,##0.0;&quot;△&quot;#,##0.0%"/>
    <numFmt numFmtId="184" formatCode="#,##0_);[Red]\(#,##0\)"/>
    <numFmt numFmtId="185" formatCode="#,##0_);\(#,##0\)"/>
    <numFmt numFmtId="186" formatCode="0_ "/>
    <numFmt numFmtId="187" formatCode="#,##0;\▲#,##0"/>
    <numFmt numFmtId="188" formatCode="#,##0;&quot;▲&quot;#,##0"/>
    <numFmt numFmtId="189" formatCode="[$-412]yyyy&quot;년&quot;\ m&quot;월&quot;\ d&quot;일&quot;\ dddd"/>
    <numFmt numFmtId="190" formatCode="0_);[Red]\(0\)"/>
    <numFmt numFmtId="191" formatCode="&quot;₩&quot;#,##0_);[Red]\(&quot;₩&quot;#,##0\)"/>
    <numFmt numFmtId="192" formatCode="&quot;₩&quot;#,##0"/>
    <numFmt numFmtId="193" formatCode="\(#\)"/>
    <numFmt numFmtId="194" formatCode="\(\)"/>
    <numFmt numFmtId="195" formatCode="\(0\)"/>
  </numFmts>
  <fonts count="47">
    <font>
      <sz val="11"/>
      <name val="돋움"/>
      <family val="3"/>
    </font>
    <font>
      <sz val="8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8"/>
      <name val="HY강B"/>
      <family val="1"/>
    </font>
    <font>
      <sz val="8"/>
      <name val="굴림"/>
      <family val="3"/>
    </font>
    <font>
      <b/>
      <sz val="8"/>
      <name val="굴림"/>
      <family val="3"/>
    </font>
    <font>
      <sz val="9"/>
      <name val="HY헤드라인M"/>
      <family val="1"/>
    </font>
    <font>
      <b/>
      <sz val="18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23"/>
      </top>
      <bottom style="thin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 style="thin">
        <color indexed="2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33" borderId="19" xfId="0" applyNumberFormat="1" applyFont="1" applyFill="1" applyBorder="1" applyAlignment="1">
      <alignment horizontal="center" vertical="center"/>
    </xf>
    <xf numFmtId="176" fontId="3" fillId="33" borderId="17" xfId="0" applyNumberFormat="1" applyFont="1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8" fillId="33" borderId="16" xfId="0" applyNumberFormat="1" applyFont="1" applyFill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176" fontId="3" fillId="33" borderId="30" xfId="0" applyNumberFormat="1" applyFont="1" applyFill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horizontal="center" vertical="center"/>
    </xf>
    <xf numFmtId="176" fontId="3" fillId="33" borderId="17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3" fillId="0" borderId="3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8" fillId="33" borderId="39" xfId="0" applyNumberFormat="1" applyFont="1" applyFill="1" applyBorder="1" applyAlignment="1">
      <alignment horizontal="center" vertical="center"/>
    </xf>
    <xf numFmtId="176" fontId="8" fillId="33" borderId="40" xfId="0" applyNumberFormat="1" applyFont="1" applyFill="1" applyBorder="1" applyAlignment="1">
      <alignment horizontal="center" vertical="center"/>
    </xf>
    <xf numFmtId="176" fontId="8" fillId="33" borderId="41" xfId="0" applyNumberFormat="1" applyFont="1" applyFill="1" applyBorder="1" applyAlignment="1">
      <alignment horizontal="center" vertical="center"/>
    </xf>
    <xf numFmtId="176" fontId="8" fillId="33" borderId="35" xfId="0" applyNumberFormat="1" applyFont="1" applyFill="1" applyBorder="1" applyAlignment="1">
      <alignment horizontal="center" vertical="center"/>
    </xf>
    <xf numFmtId="176" fontId="8" fillId="33" borderId="26" xfId="0" applyNumberFormat="1" applyFont="1" applyFill="1" applyBorder="1" applyAlignment="1">
      <alignment horizontal="center" vertical="center"/>
    </xf>
    <xf numFmtId="176" fontId="8" fillId="33" borderId="42" xfId="0" applyNumberFormat="1" applyFont="1" applyFill="1" applyBorder="1" applyAlignment="1">
      <alignment horizontal="center" vertical="center"/>
    </xf>
    <xf numFmtId="176" fontId="8" fillId="33" borderId="43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32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 wrapText="1"/>
    </xf>
    <xf numFmtId="176" fontId="8" fillId="0" borderId="45" xfId="0" applyNumberFormat="1" applyFont="1" applyBorder="1" applyAlignment="1">
      <alignment horizontal="center" vertical="center" wrapText="1"/>
    </xf>
    <xf numFmtId="176" fontId="8" fillId="0" borderId="46" xfId="0" applyNumberFormat="1" applyFont="1" applyBorder="1" applyAlignment="1">
      <alignment horizontal="center" vertical="center" wrapText="1"/>
    </xf>
    <xf numFmtId="176" fontId="8" fillId="0" borderId="47" xfId="0" applyNumberFormat="1" applyFont="1" applyBorder="1" applyAlignment="1">
      <alignment horizontal="center" vertical="center" wrapText="1"/>
    </xf>
    <xf numFmtId="176" fontId="8" fillId="0" borderId="48" xfId="0" applyNumberFormat="1" applyFont="1" applyBorder="1" applyAlignment="1">
      <alignment horizontal="center" vertical="center" wrapText="1"/>
    </xf>
    <xf numFmtId="176" fontId="8" fillId="0" borderId="49" xfId="0" applyNumberFormat="1" applyFont="1" applyBorder="1" applyAlignment="1">
      <alignment horizontal="center" vertical="center" wrapText="1"/>
    </xf>
    <xf numFmtId="176" fontId="8" fillId="0" borderId="3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 wrapText="1"/>
    </xf>
    <xf numFmtId="176" fontId="2" fillId="0" borderId="51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52" xfId="0" applyNumberFormat="1" applyFont="1" applyBorder="1" applyAlignment="1">
      <alignment horizontal="center" vertical="center" wrapText="1"/>
    </xf>
    <xf numFmtId="176" fontId="7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77"/>
  <sheetViews>
    <sheetView tabSelected="1" zoomScaleSheetLayoutView="85" zoomScalePageLayoutView="0" workbookViewId="0" topLeftCell="B137">
      <selection activeCell="M152" sqref="M152"/>
    </sheetView>
  </sheetViews>
  <sheetFormatPr defaultColWidth="8.88671875" defaultRowHeight="13.5"/>
  <cols>
    <col min="1" max="2" width="6.5546875" style="1" customWidth="1"/>
    <col min="3" max="3" width="30.5546875" style="1" customWidth="1"/>
    <col min="4" max="4" width="6.99609375" style="1" customWidth="1"/>
    <col min="5" max="5" width="6.21484375" style="2" customWidth="1"/>
    <col min="6" max="8" width="11.6640625" style="2" customWidth="1"/>
    <col min="9" max="16384" width="8.88671875" style="1" customWidth="1"/>
  </cols>
  <sheetData>
    <row r="1" spans="1:8" s="60" customFormat="1" ht="25.5" customHeight="1">
      <c r="A1" s="61" t="s">
        <v>119</v>
      </c>
      <c r="B1" s="61"/>
      <c r="C1" s="61"/>
      <c r="D1" s="61"/>
      <c r="E1" s="61"/>
      <c r="F1" s="61"/>
      <c r="G1" s="61"/>
      <c r="H1" s="61"/>
    </row>
    <row r="2" spans="1:8" ht="7.5" customHeight="1">
      <c r="A2" s="31"/>
      <c r="B2" s="31"/>
      <c r="C2" s="31"/>
      <c r="D2" s="31"/>
      <c r="E2" s="31"/>
      <c r="F2" s="31"/>
      <c r="G2" s="31"/>
      <c r="H2" s="31"/>
    </row>
    <row r="3" spans="1:8" ht="12" thickBot="1">
      <c r="A3" s="1" t="s">
        <v>9</v>
      </c>
      <c r="H3" s="2" t="s">
        <v>15</v>
      </c>
    </row>
    <row r="4" spans="1:8" ht="18" customHeight="1">
      <c r="A4" s="62" t="s">
        <v>0</v>
      </c>
      <c r="B4" s="63"/>
      <c r="C4" s="63"/>
      <c r="D4" s="63" t="s">
        <v>1</v>
      </c>
      <c r="E4" s="63" t="s">
        <v>10</v>
      </c>
      <c r="F4" s="63" t="s">
        <v>11</v>
      </c>
      <c r="G4" s="63" t="s">
        <v>12</v>
      </c>
      <c r="H4" s="65" t="s">
        <v>2</v>
      </c>
    </row>
    <row r="5" spans="1:8" ht="18" customHeight="1" thickBot="1">
      <c r="A5" s="26" t="s">
        <v>3</v>
      </c>
      <c r="B5" s="27" t="s">
        <v>4</v>
      </c>
      <c r="C5" s="27" t="s">
        <v>5</v>
      </c>
      <c r="D5" s="64"/>
      <c r="E5" s="64"/>
      <c r="F5" s="64"/>
      <c r="G5" s="64"/>
      <c r="H5" s="66"/>
    </row>
    <row r="6" spans="1:8" ht="17.25" customHeight="1">
      <c r="A6" s="76" t="s">
        <v>17</v>
      </c>
      <c r="B6" s="79" t="s">
        <v>17</v>
      </c>
      <c r="C6" s="81" t="s">
        <v>18</v>
      </c>
      <c r="D6" s="28" t="s">
        <v>6</v>
      </c>
      <c r="E6" s="29">
        <v>0</v>
      </c>
      <c r="F6" s="29">
        <v>3180000</v>
      </c>
      <c r="G6" s="29">
        <v>0</v>
      </c>
      <c r="H6" s="30">
        <f>SUM(E6:G6)</f>
        <v>3180000</v>
      </c>
    </row>
    <row r="7" spans="1:8" ht="17.25" customHeight="1">
      <c r="A7" s="68"/>
      <c r="B7" s="80"/>
      <c r="C7" s="73"/>
      <c r="D7" s="3" t="s">
        <v>7</v>
      </c>
      <c r="E7" s="4">
        <v>0</v>
      </c>
      <c r="F7" s="4">
        <v>3176798</v>
      </c>
      <c r="G7" s="4">
        <v>0</v>
      </c>
      <c r="H7" s="5">
        <f>SUM(E7:G7)</f>
        <v>3176798</v>
      </c>
    </row>
    <row r="8" spans="1:8" ht="17.25" customHeight="1">
      <c r="A8" s="68"/>
      <c r="B8" s="80"/>
      <c r="C8" s="73"/>
      <c r="D8" s="3" t="s">
        <v>8</v>
      </c>
      <c r="E8" s="4">
        <v>0</v>
      </c>
      <c r="F8" s="4">
        <f>SUM(F7-F6)</f>
        <v>-3202</v>
      </c>
      <c r="G8" s="4">
        <v>0</v>
      </c>
      <c r="H8" s="5">
        <f>SUM(H7-H6)</f>
        <v>-3202</v>
      </c>
    </row>
    <row r="9" spans="1:8" ht="17.25" customHeight="1">
      <c r="A9" s="77"/>
      <c r="B9" s="74" t="s">
        <v>16</v>
      </c>
      <c r="C9" s="74"/>
      <c r="D9" s="10" t="s">
        <v>6</v>
      </c>
      <c r="E9" s="11">
        <v>0</v>
      </c>
      <c r="F9" s="11">
        <f>F6</f>
        <v>3180000</v>
      </c>
      <c r="G9" s="11">
        <v>0</v>
      </c>
      <c r="H9" s="12">
        <f>SUM(E9:G9)</f>
        <v>3180000</v>
      </c>
    </row>
    <row r="10" spans="1:8" ht="17.25" customHeight="1">
      <c r="A10" s="77"/>
      <c r="B10" s="74"/>
      <c r="C10" s="74"/>
      <c r="D10" s="3" t="s">
        <v>20</v>
      </c>
      <c r="E10" s="4">
        <v>0</v>
      </c>
      <c r="F10" s="4">
        <f>F7</f>
        <v>3176798</v>
      </c>
      <c r="G10" s="4">
        <v>0</v>
      </c>
      <c r="H10" s="5">
        <f>SUM(E10:G10)</f>
        <v>3176798</v>
      </c>
    </row>
    <row r="11" spans="1:8" ht="17.25" customHeight="1">
      <c r="A11" s="78"/>
      <c r="B11" s="74"/>
      <c r="C11" s="74"/>
      <c r="D11" s="3" t="s">
        <v>21</v>
      </c>
      <c r="E11" s="4">
        <v>0</v>
      </c>
      <c r="F11" s="4">
        <f>F8</f>
        <v>-3202</v>
      </c>
      <c r="G11" s="4">
        <v>0</v>
      </c>
      <c r="H11" s="5">
        <f>SUM(H10-H9)</f>
        <v>-3202</v>
      </c>
    </row>
    <row r="12" spans="1:8" ht="17.25" customHeight="1">
      <c r="A12" s="67" t="s">
        <v>22</v>
      </c>
      <c r="B12" s="69" t="s">
        <v>23</v>
      </c>
      <c r="C12" s="72" t="s">
        <v>24</v>
      </c>
      <c r="D12" s="3" t="s">
        <v>25</v>
      </c>
      <c r="E12" s="4">
        <v>0</v>
      </c>
      <c r="F12" s="4">
        <v>0</v>
      </c>
      <c r="G12" s="4">
        <v>1000000</v>
      </c>
      <c r="H12" s="5">
        <f>SUM(E12:G12)</f>
        <v>1000000</v>
      </c>
    </row>
    <row r="13" spans="1:8" ht="17.25" customHeight="1">
      <c r="A13" s="68"/>
      <c r="B13" s="70"/>
      <c r="C13" s="73"/>
      <c r="D13" s="3" t="s">
        <v>26</v>
      </c>
      <c r="E13" s="4">
        <v>0</v>
      </c>
      <c r="F13" s="4">
        <v>0</v>
      </c>
      <c r="G13" s="4">
        <v>95</v>
      </c>
      <c r="H13" s="5">
        <f>SUM(E13:G13)</f>
        <v>95</v>
      </c>
    </row>
    <row r="14" spans="1:8" ht="17.25" customHeight="1">
      <c r="A14" s="68"/>
      <c r="B14" s="70"/>
      <c r="C14" s="73"/>
      <c r="D14" s="3" t="s">
        <v>21</v>
      </c>
      <c r="E14" s="4">
        <f>SUM(E13-E12)</f>
        <v>0</v>
      </c>
      <c r="F14" s="4">
        <f>SUM(F13-F12)</f>
        <v>0</v>
      </c>
      <c r="G14" s="4">
        <f>SUM(G13-G12)</f>
        <v>-999905</v>
      </c>
      <c r="H14" s="5">
        <f>SUM(H13-H12)</f>
        <v>-999905</v>
      </c>
    </row>
    <row r="15" spans="1:8" ht="17.25" customHeight="1">
      <c r="A15" s="68"/>
      <c r="B15" s="70"/>
      <c r="C15" s="72" t="s">
        <v>27</v>
      </c>
      <c r="D15" s="3" t="s">
        <v>28</v>
      </c>
      <c r="E15" s="4">
        <v>0</v>
      </c>
      <c r="F15" s="4">
        <v>0</v>
      </c>
      <c r="G15" s="4">
        <v>105093000</v>
      </c>
      <c r="H15" s="5">
        <f>SUM(E15:G15)</f>
        <v>105093000</v>
      </c>
    </row>
    <row r="16" spans="1:8" ht="17.25" customHeight="1">
      <c r="A16" s="68"/>
      <c r="B16" s="70"/>
      <c r="C16" s="73"/>
      <c r="D16" s="3" t="s">
        <v>26</v>
      </c>
      <c r="E16" s="4">
        <v>0</v>
      </c>
      <c r="F16" s="4">
        <v>0</v>
      </c>
      <c r="G16" s="4">
        <v>98668933</v>
      </c>
      <c r="H16" s="5">
        <f>SUM(E16:G16)</f>
        <v>98668933</v>
      </c>
    </row>
    <row r="17" spans="1:8" ht="17.25" customHeight="1">
      <c r="A17" s="68"/>
      <c r="B17" s="71"/>
      <c r="C17" s="73"/>
      <c r="D17" s="3" t="s">
        <v>21</v>
      </c>
      <c r="E17" s="4">
        <f>SUM(E16-E15)</f>
        <v>0</v>
      </c>
      <c r="F17" s="4">
        <f>SUM(F16-F15)</f>
        <v>0</v>
      </c>
      <c r="G17" s="4">
        <f>SUM(G16-G15)</f>
        <v>-6424067</v>
      </c>
      <c r="H17" s="5">
        <f>SUM(H16-H15)</f>
        <v>-6424067</v>
      </c>
    </row>
    <row r="18" spans="1:8" ht="17.25" customHeight="1">
      <c r="A18" s="68"/>
      <c r="B18" s="74" t="s">
        <v>29</v>
      </c>
      <c r="C18" s="74"/>
      <c r="D18" s="3" t="s">
        <v>28</v>
      </c>
      <c r="E18" s="4">
        <v>0</v>
      </c>
      <c r="F18" s="4">
        <f>F12+F15</f>
        <v>0</v>
      </c>
      <c r="G18" s="4">
        <f aca="true" t="shared" si="0" ref="G18:H20">SUM(G12,G15)</f>
        <v>106093000</v>
      </c>
      <c r="H18" s="5">
        <f t="shared" si="0"/>
        <v>106093000</v>
      </c>
    </row>
    <row r="19" spans="1:8" ht="17.25" customHeight="1">
      <c r="A19" s="68"/>
      <c r="B19" s="74"/>
      <c r="C19" s="74"/>
      <c r="D19" s="3" t="s">
        <v>26</v>
      </c>
      <c r="E19" s="4">
        <v>0</v>
      </c>
      <c r="F19" s="4">
        <f>F13+F16</f>
        <v>0</v>
      </c>
      <c r="G19" s="4">
        <f>SUM(G13,G16)</f>
        <v>98669028</v>
      </c>
      <c r="H19" s="5">
        <f>SUM(H13,H16)</f>
        <v>98669028</v>
      </c>
    </row>
    <row r="20" spans="1:8" ht="17.25" customHeight="1">
      <c r="A20" s="68"/>
      <c r="B20" s="75"/>
      <c r="C20" s="75"/>
      <c r="D20" s="20" t="s">
        <v>21</v>
      </c>
      <c r="E20" s="21">
        <v>0</v>
      </c>
      <c r="F20" s="21">
        <f>SUM(F14,F17)</f>
        <v>0</v>
      </c>
      <c r="G20" s="21">
        <f t="shared" si="0"/>
        <v>-7423972</v>
      </c>
      <c r="H20" s="22">
        <f t="shared" si="0"/>
        <v>-7423972</v>
      </c>
    </row>
    <row r="21" spans="1:8" ht="17.25" customHeight="1">
      <c r="A21" s="134" t="s">
        <v>19</v>
      </c>
      <c r="B21" s="135" t="s">
        <v>19</v>
      </c>
      <c r="C21" s="103" t="s">
        <v>113</v>
      </c>
      <c r="D21" s="34" t="s">
        <v>6</v>
      </c>
      <c r="E21" s="35">
        <v>0</v>
      </c>
      <c r="F21" s="35">
        <v>40000000</v>
      </c>
      <c r="G21" s="35">
        <v>0</v>
      </c>
      <c r="H21" s="36">
        <f>SUM(E21:G21)</f>
        <v>40000000</v>
      </c>
    </row>
    <row r="22" spans="1:8" ht="17.25" customHeight="1">
      <c r="A22" s="68"/>
      <c r="B22" s="80"/>
      <c r="C22" s="73"/>
      <c r="D22" s="3" t="s">
        <v>7</v>
      </c>
      <c r="E22" s="4">
        <v>0</v>
      </c>
      <c r="F22" s="4">
        <v>40000000</v>
      </c>
      <c r="G22" s="4">
        <v>0</v>
      </c>
      <c r="H22" s="5">
        <f>SUM(E22:G22)</f>
        <v>40000000</v>
      </c>
    </row>
    <row r="23" spans="1:8" ht="17.25" customHeight="1">
      <c r="A23" s="68"/>
      <c r="B23" s="80"/>
      <c r="C23" s="73"/>
      <c r="D23" s="3" t="s">
        <v>8</v>
      </c>
      <c r="E23" s="4">
        <v>0</v>
      </c>
      <c r="F23" s="4">
        <f>SUM(F22-F21)</f>
        <v>0</v>
      </c>
      <c r="G23" s="4">
        <v>0</v>
      </c>
      <c r="H23" s="5">
        <f>SUM(H22-H21)</f>
        <v>0</v>
      </c>
    </row>
    <row r="24" spans="1:8" ht="17.25" customHeight="1">
      <c r="A24" s="77"/>
      <c r="B24" s="74" t="s">
        <v>16</v>
      </c>
      <c r="C24" s="74"/>
      <c r="D24" s="10" t="s">
        <v>6</v>
      </c>
      <c r="E24" s="11">
        <v>0</v>
      </c>
      <c r="F24" s="11">
        <f>F21</f>
        <v>40000000</v>
      </c>
      <c r="G24" s="11">
        <v>0</v>
      </c>
      <c r="H24" s="12">
        <f>SUM(E24:G24)</f>
        <v>40000000</v>
      </c>
    </row>
    <row r="25" spans="1:8" ht="17.25" customHeight="1">
      <c r="A25" s="77"/>
      <c r="B25" s="74"/>
      <c r="C25" s="74"/>
      <c r="D25" s="3" t="s">
        <v>7</v>
      </c>
      <c r="E25" s="4">
        <v>0</v>
      </c>
      <c r="F25" s="4">
        <f>F22</f>
        <v>40000000</v>
      </c>
      <c r="G25" s="4">
        <v>0</v>
      </c>
      <c r="H25" s="5">
        <f>SUM(E25:G25)</f>
        <v>40000000</v>
      </c>
    </row>
    <row r="26" spans="1:8" ht="17.25" customHeight="1">
      <c r="A26" s="78"/>
      <c r="B26" s="74"/>
      <c r="C26" s="74"/>
      <c r="D26" s="3" t="s">
        <v>8</v>
      </c>
      <c r="E26" s="4">
        <v>0</v>
      </c>
      <c r="F26" s="4">
        <f>F23</f>
        <v>0</v>
      </c>
      <c r="G26" s="4">
        <v>0</v>
      </c>
      <c r="H26" s="5">
        <f>SUM(H25-H24)</f>
        <v>0</v>
      </c>
    </row>
    <row r="27" spans="1:8" ht="17.25" customHeight="1">
      <c r="A27" s="67" t="s">
        <v>30</v>
      </c>
      <c r="B27" s="69" t="s">
        <v>30</v>
      </c>
      <c r="C27" s="72" t="s">
        <v>31</v>
      </c>
      <c r="D27" s="3" t="s">
        <v>32</v>
      </c>
      <c r="E27" s="4">
        <v>0</v>
      </c>
      <c r="F27" s="4">
        <v>103761000</v>
      </c>
      <c r="G27" s="4">
        <v>0</v>
      </c>
      <c r="H27" s="5">
        <f>SUM(E27:G27)</f>
        <v>103761000</v>
      </c>
    </row>
    <row r="28" spans="1:8" ht="17.25" customHeight="1">
      <c r="A28" s="68"/>
      <c r="B28" s="70"/>
      <c r="C28" s="73"/>
      <c r="D28" s="3" t="s">
        <v>33</v>
      </c>
      <c r="E28" s="4">
        <v>0</v>
      </c>
      <c r="F28" s="4">
        <v>103760225</v>
      </c>
      <c r="G28" s="4">
        <v>0</v>
      </c>
      <c r="H28" s="5">
        <f>SUM(E28:G28)</f>
        <v>103760225</v>
      </c>
    </row>
    <row r="29" spans="1:8" ht="17.25" customHeight="1">
      <c r="A29" s="68"/>
      <c r="B29" s="70"/>
      <c r="C29" s="73"/>
      <c r="D29" s="3" t="s">
        <v>34</v>
      </c>
      <c r="E29" s="4">
        <f>SUM(E28-E27)</f>
        <v>0</v>
      </c>
      <c r="F29" s="4">
        <f>SUM(F28-F27)</f>
        <v>-775</v>
      </c>
      <c r="G29" s="4">
        <f>SUM(G28-G27)</f>
        <v>0</v>
      </c>
      <c r="H29" s="5">
        <f>SUM(H28-H27)</f>
        <v>-775</v>
      </c>
    </row>
    <row r="30" spans="1:8" ht="17.25" customHeight="1">
      <c r="A30" s="68"/>
      <c r="B30" s="70"/>
      <c r="C30" s="72" t="s">
        <v>35</v>
      </c>
      <c r="D30" s="3" t="s">
        <v>32</v>
      </c>
      <c r="E30" s="4">
        <v>0</v>
      </c>
      <c r="F30" s="4">
        <v>0</v>
      </c>
      <c r="G30" s="4">
        <v>53707000</v>
      </c>
      <c r="H30" s="5">
        <f>SUM(E30:G30)</f>
        <v>53707000</v>
      </c>
    </row>
    <row r="31" spans="1:8" ht="17.25" customHeight="1">
      <c r="A31" s="68"/>
      <c r="B31" s="70"/>
      <c r="C31" s="73"/>
      <c r="D31" s="3" t="s">
        <v>33</v>
      </c>
      <c r="E31" s="4">
        <v>0</v>
      </c>
      <c r="F31" s="4">
        <v>0</v>
      </c>
      <c r="G31" s="4">
        <v>53706291</v>
      </c>
      <c r="H31" s="5">
        <f>SUM(E31:G31)</f>
        <v>53706291</v>
      </c>
    </row>
    <row r="32" spans="1:8" ht="17.25" customHeight="1">
      <c r="A32" s="68"/>
      <c r="B32" s="71"/>
      <c r="C32" s="73"/>
      <c r="D32" s="3" t="s">
        <v>34</v>
      </c>
      <c r="E32" s="4">
        <f>SUM(E31-E30)</f>
        <v>0</v>
      </c>
      <c r="F32" s="4">
        <f>SUM(F31-F30)</f>
        <v>0</v>
      </c>
      <c r="G32" s="4">
        <f>SUM(G31-G30)</f>
        <v>-709</v>
      </c>
      <c r="H32" s="5">
        <f>SUM(H31-H30)</f>
        <v>-709</v>
      </c>
    </row>
    <row r="33" spans="1:8" ht="17.25" customHeight="1">
      <c r="A33" s="68"/>
      <c r="B33" s="74" t="s">
        <v>36</v>
      </c>
      <c r="C33" s="74"/>
      <c r="D33" s="3" t="s">
        <v>32</v>
      </c>
      <c r="E33" s="4">
        <v>0</v>
      </c>
      <c r="F33" s="4">
        <f>F27+F30</f>
        <v>103761000</v>
      </c>
      <c r="G33" s="4">
        <f aca="true" t="shared" si="1" ref="G33:H35">SUM(G27,G30)</f>
        <v>53707000</v>
      </c>
      <c r="H33" s="5">
        <f t="shared" si="1"/>
        <v>157468000</v>
      </c>
    </row>
    <row r="34" spans="1:8" ht="17.25" customHeight="1">
      <c r="A34" s="68"/>
      <c r="B34" s="74"/>
      <c r="C34" s="74"/>
      <c r="D34" s="3" t="s">
        <v>33</v>
      </c>
      <c r="E34" s="4">
        <v>0</v>
      </c>
      <c r="F34" s="4">
        <f>F28+F31</f>
        <v>103760225</v>
      </c>
      <c r="G34" s="4">
        <f t="shared" si="1"/>
        <v>53706291</v>
      </c>
      <c r="H34" s="5">
        <f>SUM(H28,H31)</f>
        <v>157466516</v>
      </c>
    </row>
    <row r="35" spans="1:8" ht="17.25" customHeight="1">
      <c r="A35" s="82"/>
      <c r="B35" s="74"/>
      <c r="C35" s="74"/>
      <c r="D35" s="3" t="s">
        <v>34</v>
      </c>
      <c r="E35" s="4">
        <v>0</v>
      </c>
      <c r="F35" s="4">
        <f>SUM(F29,F32)</f>
        <v>-775</v>
      </c>
      <c r="G35" s="4">
        <f t="shared" si="1"/>
        <v>-709</v>
      </c>
      <c r="H35" s="5">
        <f t="shared" si="1"/>
        <v>-1484</v>
      </c>
    </row>
    <row r="36" spans="1:8" ht="14.25" customHeight="1">
      <c r="A36" s="67" t="s">
        <v>13</v>
      </c>
      <c r="B36" s="69" t="s">
        <v>13</v>
      </c>
      <c r="C36" s="69" t="s">
        <v>37</v>
      </c>
      <c r="D36" s="3" t="s">
        <v>6</v>
      </c>
      <c r="E36" s="4">
        <v>0</v>
      </c>
      <c r="F36" s="4">
        <v>0</v>
      </c>
      <c r="G36" s="4">
        <v>0</v>
      </c>
      <c r="H36" s="5">
        <f>SUM(E36:G36)</f>
        <v>0</v>
      </c>
    </row>
    <row r="37" spans="1:8" ht="14.25" customHeight="1">
      <c r="A37" s="68"/>
      <c r="B37" s="80"/>
      <c r="C37" s="86"/>
      <c r="D37" s="3" t="s">
        <v>7</v>
      </c>
      <c r="E37" s="4">
        <v>0</v>
      </c>
      <c r="F37" s="4">
        <v>0</v>
      </c>
      <c r="G37" s="4">
        <v>0</v>
      </c>
      <c r="H37" s="5">
        <f>SUM(E37:G37)</f>
        <v>0</v>
      </c>
    </row>
    <row r="38" spans="1:8" ht="14.25" customHeight="1">
      <c r="A38" s="68"/>
      <c r="B38" s="80"/>
      <c r="C38" s="87"/>
      <c r="D38" s="3" t="s">
        <v>8</v>
      </c>
      <c r="E38" s="4">
        <v>0</v>
      </c>
      <c r="F38" s="4">
        <f>SUM(F37-F36)</f>
        <v>0</v>
      </c>
      <c r="G38" s="4">
        <v>0</v>
      </c>
      <c r="H38" s="5">
        <f>SUM(H37-H36)</f>
        <v>0</v>
      </c>
    </row>
    <row r="39" spans="1:8" ht="14.25" customHeight="1">
      <c r="A39" s="68"/>
      <c r="B39" s="80"/>
      <c r="C39" s="72" t="s">
        <v>38</v>
      </c>
      <c r="D39" s="3" t="s">
        <v>32</v>
      </c>
      <c r="E39" s="4">
        <v>0</v>
      </c>
      <c r="F39" s="4">
        <v>3000000</v>
      </c>
      <c r="G39" s="4">
        <v>0</v>
      </c>
      <c r="H39" s="5">
        <f>SUM(E39:G39)</f>
        <v>3000000</v>
      </c>
    </row>
    <row r="40" spans="1:8" ht="14.25" customHeight="1">
      <c r="A40" s="68"/>
      <c r="B40" s="80"/>
      <c r="C40" s="73"/>
      <c r="D40" s="3" t="s">
        <v>33</v>
      </c>
      <c r="E40" s="4">
        <v>0</v>
      </c>
      <c r="F40" s="4">
        <v>83994</v>
      </c>
      <c r="G40" s="4">
        <v>0</v>
      </c>
      <c r="H40" s="5">
        <f>SUM(E40:G40)</f>
        <v>83994</v>
      </c>
    </row>
    <row r="41" spans="1:8" ht="14.25" customHeight="1">
      <c r="A41" s="68"/>
      <c r="B41" s="80"/>
      <c r="C41" s="73"/>
      <c r="D41" s="3" t="s">
        <v>34</v>
      </c>
      <c r="E41" s="4">
        <v>0</v>
      </c>
      <c r="F41" s="4">
        <f>SUM(F40-F39)</f>
        <v>-2916006</v>
      </c>
      <c r="G41" s="4">
        <v>0</v>
      </c>
      <c r="H41" s="5">
        <f>SUM(H40-H39)</f>
        <v>-2916006</v>
      </c>
    </row>
    <row r="42" spans="1:8" ht="14.25" customHeight="1">
      <c r="A42" s="68"/>
      <c r="B42" s="80"/>
      <c r="C42" s="72" t="s">
        <v>39</v>
      </c>
      <c r="D42" s="3" t="s">
        <v>32</v>
      </c>
      <c r="E42" s="4">
        <v>0</v>
      </c>
      <c r="F42" s="4">
        <v>6259000</v>
      </c>
      <c r="G42" s="4">
        <v>0</v>
      </c>
      <c r="H42" s="5">
        <f>SUM(E42:G42)</f>
        <v>6259000</v>
      </c>
    </row>
    <row r="43" spans="1:8" ht="14.25" customHeight="1">
      <c r="A43" s="68"/>
      <c r="B43" s="80"/>
      <c r="C43" s="73"/>
      <c r="D43" s="3" t="s">
        <v>33</v>
      </c>
      <c r="E43" s="4">
        <v>0</v>
      </c>
      <c r="F43" s="4">
        <v>21610</v>
      </c>
      <c r="G43" s="4">
        <v>0</v>
      </c>
      <c r="H43" s="5">
        <f>SUM(E43:G43)</f>
        <v>21610</v>
      </c>
    </row>
    <row r="44" spans="1:8" ht="14.25" customHeight="1">
      <c r="A44" s="68"/>
      <c r="B44" s="83"/>
      <c r="C44" s="73"/>
      <c r="D44" s="3" t="s">
        <v>34</v>
      </c>
      <c r="E44" s="4">
        <v>0</v>
      </c>
      <c r="F44" s="4">
        <f>SUM(F43-F42)</f>
        <v>-6237390</v>
      </c>
      <c r="G44" s="4">
        <v>0</v>
      </c>
      <c r="H44" s="5">
        <f>SUM(H43-H42)</f>
        <v>-6237390</v>
      </c>
    </row>
    <row r="45" spans="1:8" ht="15" customHeight="1">
      <c r="A45" s="68"/>
      <c r="B45" s="74" t="s">
        <v>36</v>
      </c>
      <c r="C45" s="74"/>
      <c r="D45" s="3" t="s">
        <v>32</v>
      </c>
      <c r="E45" s="4">
        <v>0</v>
      </c>
      <c r="F45" s="4">
        <f>SUM(F36,F39,F42)</f>
        <v>9259000</v>
      </c>
      <c r="G45" s="4">
        <f aca="true" t="shared" si="2" ref="G45:H47">SUM(G39,G42)</f>
        <v>0</v>
      </c>
      <c r="H45" s="56">
        <f>SUM(H36,H39,H42)</f>
        <v>9259000</v>
      </c>
    </row>
    <row r="46" spans="1:8" ht="15" customHeight="1">
      <c r="A46" s="68"/>
      <c r="B46" s="74"/>
      <c r="C46" s="74"/>
      <c r="D46" s="3" t="s">
        <v>33</v>
      </c>
      <c r="E46" s="4">
        <v>0</v>
      </c>
      <c r="F46" s="4">
        <f>SUM(F37,F40,F43)</f>
        <v>105604</v>
      </c>
      <c r="G46" s="4">
        <f t="shared" si="2"/>
        <v>0</v>
      </c>
      <c r="H46" s="56">
        <f>SUM(H37,H40,H43)</f>
        <v>105604</v>
      </c>
    </row>
    <row r="47" spans="1:8" ht="15" customHeight="1" thickBot="1">
      <c r="A47" s="84"/>
      <c r="B47" s="85"/>
      <c r="C47" s="85"/>
      <c r="D47" s="6" t="s">
        <v>34</v>
      </c>
      <c r="E47" s="7">
        <v>0</v>
      </c>
      <c r="F47" s="7">
        <f>SUM(F41,F44)</f>
        <v>-9153396</v>
      </c>
      <c r="G47" s="7">
        <f t="shared" si="2"/>
        <v>0</v>
      </c>
      <c r="H47" s="57">
        <f t="shared" si="2"/>
        <v>-9153396</v>
      </c>
    </row>
    <row r="48" spans="1:8" ht="17.25" customHeight="1">
      <c r="A48" s="88" t="s">
        <v>40</v>
      </c>
      <c r="B48" s="89"/>
      <c r="C48" s="89"/>
      <c r="D48" s="23" t="s">
        <v>32</v>
      </c>
      <c r="E48" s="24">
        <f>SUM(E9,E18,E33,E45)</f>
        <v>0</v>
      </c>
      <c r="F48" s="24">
        <f>SUM(F9,F18,F24,F33,F45)</f>
        <v>156200000</v>
      </c>
      <c r="G48" s="24">
        <f>SUM(G9,G18,G33,G45)</f>
        <v>159800000</v>
      </c>
      <c r="H48" s="25">
        <f>SUM(H9,H18,H24,H33,H45)</f>
        <v>316000000</v>
      </c>
    </row>
    <row r="49" spans="1:8" ht="17.25" customHeight="1">
      <c r="A49" s="90"/>
      <c r="B49" s="74"/>
      <c r="C49" s="74"/>
      <c r="D49" s="9" t="s">
        <v>33</v>
      </c>
      <c r="E49" s="16">
        <f>SUM(E10,E19,E34,E46)</f>
        <v>0</v>
      </c>
      <c r="F49" s="16">
        <f>SUM(F10,F19,F25,F34,F46)</f>
        <v>147042627</v>
      </c>
      <c r="G49" s="16">
        <f>SUM(G10,G19,G34,G46)</f>
        <v>152375319</v>
      </c>
      <c r="H49" s="17">
        <f>SUM(H10,H19,H25,H34,H46)</f>
        <v>299417946</v>
      </c>
    </row>
    <row r="50" spans="1:8" ht="17.25" customHeight="1" thickBot="1">
      <c r="A50" s="91"/>
      <c r="B50" s="85"/>
      <c r="C50" s="85"/>
      <c r="D50" s="13" t="s">
        <v>34</v>
      </c>
      <c r="E50" s="18">
        <f>SUM(E49-E48)</f>
        <v>0</v>
      </c>
      <c r="F50" s="18">
        <f>SUM(F49-F48)</f>
        <v>-9157373</v>
      </c>
      <c r="G50" s="18">
        <f>SUM(G49-G48)</f>
        <v>-7424681</v>
      </c>
      <c r="H50" s="19">
        <f>SUM(E50:G50)</f>
        <v>-16582054</v>
      </c>
    </row>
    <row r="51" spans="1:8" ht="11.25">
      <c r="A51" s="92" t="s">
        <v>41</v>
      </c>
      <c r="B51" s="92"/>
      <c r="C51" s="92"/>
      <c r="D51" s="92"/>
      <c r="E51" s="92"/>
      <c r="F51" s="92"/>
      <c r="G51" s="92"/>
      <c r="H51" s="92"/>
    </row>
    <row r="52" spans="1:8" ht="10.5" customHeight="1" thickBot="1">
      <c r="A52" s="32" t="s">
        <v>42</v>
      </c>
      <c r="B52" s="32"/>
      <c r="C52" s="32"/>
      <c r="D52" s="32"/>
      <c r="E52" s="33"/>
      <c r="F52" s="33"/>
      <c r="G52" s="33"/>
      <c r="H52" s="33" t="s">
        <v>43</v>
      </c>
    </row>
    <row r="53" spans="1:8" ht="10.5" customHeight="1">
      <c r="A53" s="62" t="s">
        <v>44</v>
      </c>
      <c r="B53" s="63"/>
      <c r="C53" s="63"/>
      <c r="D53" s="63" t="s">
        <v>45</v>
      </c>
      <c r="E53" s="63" t="s">
        <v>46</v>
      </c>
      <c r="F53" s="63" t="s">
        <v>47</v>
      </c>
      <c r="G53" s="63" t="s">
        <v>48</v>
      </c>
      <c r="H53" s="65" t="s">
        <v>49</v>
      </c>
    </row>
    <row r="54" spans="1:8" ht="12" customHeight="1" thickBot="1">
      <c r="A54" s="14" t="s">
        <v>50</v>
      </c>
      <c r="B54" s="15" t="s">
        <v>51</v>
      </c>
      <c r="C54" s="15" t="s">
        <v>52</v>
      </c>
      <c r="D54" s="93"/>
      <c r="E54" s="93"/>
      <c r="F54" s="93"/>
      <c r="G54" s="93"/>
      <c r="H54" s="94"/>
    </row>
    <row r="55" spans="1:8" ht="14.25" customHeight="1">
      <c r="A55" s="76" t="s">
        <v>53</v>
      </c>
      <c r="B55" s="79" t="s">
        <v>54</v>
      </c>
      <c r="C55" s="79" t="s">
        <v>55</v>
      </c>
      <c r="D55" s="10" t="s">
        <v>6</v>
      </c>
      <c r="E55" s="11">
        <v>0</v>
      </c>
      <c r="F55" s="11">
        <v>0</v>
      </c>
      <c r="G55" s="11">
        <v>524000</v>
      </c>
      <c r="H55" s="12">
        <f>SUM(E55:G55)</f>
        <v>524000</v>
      </c>
    </row>
    <row r="56" spans="1:8" ht="14.25" customHeight="1">
      <c r="A56" s="137"/>
      <c r="B56" s="86"/>
      <c r="C56" s="86"/>
      <c r="D56" s="3" t="s">
        <v>7</v>
      </c>
      <c r="E56" s="4">
        <v>0</v>
      </c>
      <c r="F56" s="4">
        <v>0</v>
      </c>
      <c r="G56" s="4">
        <v>523200</v>
      </c>
      <c r="H56" s="5">
        <f>SUM(E56:G56)</f>
        <v>523200</v>
      </c>
    </row>
    <row r="57" spans="1:8" ht="14.25" customHeight="1">
      <c r="A57" s="137"/>
      <c r="B57" s="86"/>
      <c r="C57" s="86"/>
      <c r="D57" s="3" t="s">
        <v>8</v>
      </c>
      <c r="E57" s="4">
        <f>SUM(E56-E55)</f>
        <v>0</v>
      </c>
      <c r="F57" s="4">
        <f>SUM(F56-F55)</f>
        <v>0</v>
      </c>
      <c r="G57" s="4">
        <f>SUM(G56-G55)</f>
        <v>-800</v>
      </c>
      <c r="H57" s="5">
        <f>SUM(H56-H55)</f>
        <v>-800</v>
      </c>
    </row>
    <row r="58" spans="1:8" ht="14.25" customHeight="1">
      <c r="A58" s="137"/>
      <c r="B58" s="86"/>
      <c r="C58" s="69" t="s">
        <v>115</v>
      </c>
      <c r="D58" s="10" t="s">
        <v>6</v>
      </c>
      <c r="E58" s="11">
        <v>0</v>
      </c>
      <c r="F58" s="11">
        <v>0</v>
      </c>
      <c r="G58" s="11">
        <v>44000</v>
      </c>
      <c r="H58" s="12">
        <f>SUM(E58:G58)</f>
        <v>44000</v>
      </c>
    </row>
    <row r="59" spans="1:8" ht="14.25" customHeight="1">
      <c r="A59" s="137"/>
      <c r="B59" s="86"/>
      <c r="C59" s="86"/>
      <c r="D59" s="3" t="s">
        <v>7</v>
      </c>
      <c r="E59" s="4">
        <v>0</v>
      </c>
      <c r="F59" s="4">
        <v>0</v>
      </c>
      <c r="G59" s="4">
        <v>43600</v>
      </c>
      <c r="H59" s="5">
        <f>SUM(E59:G59)</f>
        <v>43600</v>
      </c>
    </row>
    <row r="60" spans="1:8" ht="14.25" customHeight="1">
      <c r="A60" s="137"/>
      <c r="B60" s="86"/>
      <c r="C60" s="87"/>
      <c r="D60" s="3" t="s">
        <v>8</v>
      </c>
      <c r="E60" s="4">
        <f>SUM(E59-E58)</f>
        <v>0</v>
      </c>
      <c r="F60" s="4">
        <f>SUM(F59-F58)</f>
        <v>0</v>
      </c>
      <c r="G60" s="4">
        <f>SUM(G59-G58)</f>
        <v>-400</v>
      </c>
      <c r="H60" s="5">
        <f>SUM(H59-H58)</f>
        <v>-400</v>
      </c>
    </row>
    <row r="61" spans="1:8" ht="14.25" customHeight="1">
      <c r="A61" s="137"/>
      <c r="B61" s="86"/>
      <c r="C61" s="86" t="s">
        <v>116</v>
      </c>
      <c r="D61" s="10" t="s">
        <v>32</v>
      </c>
      <c r="E61" s="11">
        <v>0</v>
      </c>
      <c r="F61" s="11">
        <v>0</v>
      </c>
      <c r="G61" s="11">
        <v>28000</v>
      </c>
      <c r="H61" s="12">
        <f>SUM(E61:G61)</f>
        <v>28000</v>
      </c>
    </row>
    <row r="62" spans="1:8" ht="14.25" customHeight="1">
      <c r="A62" s="137"/>
      <c r="B62" s="86"/>
      <c r="C62" s="86"/>
      <c r="D62" s="3" t="s">
        <v>33</v>
      </c>
      <c r="E62" s="4">
        <v>0</v>
      </c>
      <c r="F62" s="4">
        <v>0</v>
      </c>
      <c r="G62" s="4">
        <v>27720</v>
      </c>
      <c r="H62" s="5">
        <f>SUM(E62:G62)</f>
        <v>27720</v>
      </c>
    </row>
    <row r="63" spans="1:8" ht="14.25" customHeight="1">
      <c r="A63" s="137"/>
      <c r="B63" s="86"/>
      <c r="C63" s="87"/>
      <c r="D63" s="3" t="s">
        <v>34</v>
      </c>
      <c r="E63" s="4">
        <f>SUM(E62-E61)</f>
        <v>0</v>
      </c>
      <c r="F63" s="4">
        <f>SUM(F62-F61)</f>
        <v>0</v>
      </c>
      <c r="G63" s="4">
        <f>SUM(G62-G61)</f>
        <v>-280</v>
      </c>
      <c r="H63" s="5">
        <f>SUM(H62-H61)</f>
        <v>-280</v>
      </c>
    </row>
    <row r="64" spans="1:8" ht="13.5" customHeight="1">
      <c r="A64" s="137"/>
      <c r="B64" s="86"/>
      <c r="C64" s="95" t="s">
        <v>49</v>
      </c>
      <c r="D64" s="3" t="s">
        <v>32</v>
      </c>
      <c r="E64" s="4">
        <v>0</v>
      </c>
      <c r="F64" s="4">
        <v>0</v>
      </c>
      <c r="G64" s="4">
        <f>SUM(G55,G58,G61)</f>
        <v>596000</v>
      </c>
      <c r="H64" s="5">
        <f>SUM(E64:G64)</f>
        <v>596000</v>
      </c>
    </row>
    <row r="65" spans="1:8" ht="13.5" customHeight="1">
      <c r="A65" s="137"/>
      <c r="B65" s="86"/>
      <c r="C65" s="96"/>
      <c r="D65" s="3" t="s">
        <v>33</v>
      </c>
      <c r="E65" s="4">
        <v>0</v>
      </c>
      <c r="F65" s="4">
        <v>0</v>
      </c>
      <c r="G65" s="4">
        <f>SUM(G56,G59,G62)</f>
        <v>594520</v>
      </c>
      <c r="H65" s="5">
        <f>SUM(E65:G65)</f>
        <v>594520</v>
      </c>
    </row>
    <row r="66" spans="1:8" ht="13.5" customHeight="1">
      <c r="A66" s="137"/>
      <c r="B66" s="87"/>
      <c r="C66" s="97"/>
      <c r="D66" s="3" t="s">
        <v>34</v>
      </c>
      <c r="E66" s="4">
        <v>0</v>
      </c>
      <c r="F66" s="4">
        <v>0</v>
      </c>
      <c r="G66" s="4">
        <f>SUM(G57,G60,G63)</f>
        <v>-1480</v>
      </c>
      <c r="H66" s="5">
        <f>SUM(H57,H60,H63)</f>
        <v>-1480</v>
      </c>
    </row>
    <row r="67" spans="1:8" ht="13.5" customHeight="1">
      <c r="A67" s="137"/>
      <c r="B67" s="72" t="s">
        <v>56</v>
      </c>
      <c r="C67" s="72" t="s">
        <v>57</v>
      </c>
      <c r="D67" s="3" t="s">
        <v>32</v>
      </c>
      <c r="E67" s="4">
        <v>0</v>
      </c>
      <c r="F67" s="4">
        <v>500000</v>
      </c>
      <c r="G67" s="4">
        <v>0</v>
      </c>
      <c r="H67" s="5">
        <f>SUM(E67:G67)</f>
        <v>500000</v>
      </c>
    </row>
    <row r="68" spans="1:8" ht="13.5" customHeight="1">
      <c r="A68" s="137"/>
      <c r="B68" s="72"/>
      <c r="C68" s="73"/>
      <c r="D68" s="3" t="s">
        <v>33</v>
      </c>
      <c r="E68" s="4">
        <v>0</v>
      </c>
      <c r="F68" s="4">
        <v>86000</v>
      </c>
      <c r="G68" s="4">
        <v>0</v>
      </c>
      <c r="H68" s="5">
        <f>SUM(E68:G68)</f>
        <v>86000</v>
      </c>
    </row>
    <row r="69" spans="1:8" ht="13.5" customHeight="1">
      <c r="A69" s="137"/>
      <c r="B69" s="72"/>
      <c r="C69" s="73"/>
      <c r="D69" s="3" t="s">
        <v>34</v>
      </c>
      <c r="E69" s="4">
        <f>SUM(E68-E67)</f>
        <v>0</v>
      </c>
      <c r="F69" s="4">
        <f>SUM(F68-F67)</f>
        <v>-414000</v>
      </c>
      <c r="G69" s="4">
        <f>SUM(G68-G67)</f>
        <v>0</v>
      </c>
      <c r="H69" s="5">
        <f>SUM(H68-H67)</f>
        <v>-414000</v>
      </c>
    </row>
    <row r="70" spans="1:8" ht="13.5" customHeight="1">
      <c r="A70" s="137"/>
      <c r="B70" s="72"/>
      <c r="C70" s="73" t="s">
        <v>58</v>
      </c>
      <c r="D70" s="3" t="s">
        <v>32</v>
      </c>
      <c r="E70" s="4">
        <v>0</v>
      </c>
      <c r="F70" s="4">
        <v>3300000</v>
      </c>
      <c r="G70" s="4">
        <v>0</v>
      </c>
      <c r="H70" s="5">
        <f>SUM(E70:G70)</f>
        <v>3300000</v>
      </c>
    </row>
    <row r="71" spans="1:8" ht="13.5" customHeight="1">
      <c r="A71" s="137"/>
      <c r="B71" s="72"/>
      <c r="C71" s="73"/>
      <c r="D71" s="3" t="s">
        <v>33</v>
      </c>
      <c r="E71" s="4">
        <v>0</v>
      </c>
      <c r="F71" s="4">
        <v>1052400</v>
      </c>
      <c r="G71" s="4">
        <v>0</v>
      </c>
      <c r="H71" s="5">
        <f>SUM(E71:G71)</f>
        <v>1052400</v>
      </c>
    </row>
    <row r="72" spans="1:8" ht="13.5" customHeight="1">
      <c r="A72" s="137"/>
      <c r="B72" s="72"/>
      <c r="C72" s="73"/>
      <c r="D72" s="3" t="s">
        <v>34</v>
      </c>
      <c r="E72" s="4">
        <f>SUM(E71-E70)</f>
        <v>0</v>
      </c>
      <c r="F72" s="4">
        <f>SUM(F71-F70)</f>
        <v>-2247600</v>
      </c>
      <c r="G72" s="4">
        <f>SUM(G71-G70)</f>
        <v>0</v>
      </c>
      <c r="H72" s="5">
        <f>SUM(H71-H70)</f>
        <v>-2247600</v>
      </c>
    </row>
    <row r="73" spans="1:8" ht="13.5" customHeight="1">
      <c r="A73" s="137"/>
      <c r="B73" s="72"/>
      <c r="C73" s="98" t="s">
        <v>49</v>
      </c>
      <c r="D73" s="3" t="s">
        <v>32</v>
      </c>
      <c r="E73" s="4">
        <f>SUM(E67,E70)</f>
        <v>0</v>
      </c>
      <c r="F73" s="4">
        <f>SUM(F67,F70)</f>
        <v>3800000</v>
      </c>
      <c r="G73" s="4">
        <f>SUM(G67,G70)</f>
        <v>0</v>
      </c>
      <c r="H73" s="56">
        <f>SUM(H67,H70)</f>
        <v>3800000</v>
      </c>
    </row>
    <row r="74" spans="1:8" ht="13.5" customHeight="1">
      <c r="A74" s="137"/>
      <c r="B74" s="72"/>
      <c r="C74" s="74"/>
      <c r="D74" s="3" t="s">
        <v>33</v>
      </c>
      <c r="E74" s="4">
        <f aca="true" t="shared" si="3" ref="E74:H75">SUM(E68,E71)</f>
        <v>0</v>
      </c>
      <c r="F74" s="4">
        <f>SUM(F68,F71)</f>
        <v>1138400</v>
      </c>
      <c r="G74" s="4">
        <f t="shared" si="3"/>
        <v>0</v>
      </c>
      <c r="H74" s="56">
        <f t="shared" si="3"/>
        <v>1138400</v>
      </c>
    </row>
    <row r="75" spans="1:8" ht="13.5" customHeight="1">
      <c r="A75" s="137"/>
      <c r="B75" s="72"/>
      <c r="C75" s="74"/>
      <c r="D75" s="3" t="s">
        <v>34</v>
      </c>
      <c r="E75" s="4">
        <f t="shared" si="3"/>
        <v>0</v>
      </c>
      <c r="F75" s="4">
        <f t="shared" si="3"/>
        <v>-2661600</v>
      </c>
      <c r="G75" s="4">
        <f t="shared" si="3"/>
        <v>0</v>
      </c>
      <c r="H75" s="56">
        <f t="shared" si="3"/>
        <v>-2661600</v>
      </c>
    </row>
    <row r="76" spans="1:8" ht="13.5" customHeight="1">
      <c r="A76" s="137"/>
      <c r="B76" s="99" t="s">
        <v>59</v>
      </c>
      <c r="C76" s="73" t="s">
        <v>60</v>
      </c>
      <c r="D76" s="3" t="s">
        <v>32</v>
      </c>
      <c r="E76" s="4">
        <v>0</v>
      </c>
      <c r="F76" s="4">
        <v>0</v>
      </c>
      <c r="G76" s="4">
        <v>100000</v>
      </c>
      <c r="H76" s="5">
        <f>SUM(E76:G76)</f>
        <v>100000</v>
      </c>
    </row>
    <row r="77" spans="1:8" ht="13.5" customHeight="1">
      <c r="A77" s="137"/>
      <c r="B77" s="80"/>
      <c r="C77" s="73"/>
      <c r="D77" s="3" t="s">
        <v>33</v>
      </c>
      <c r="E77" s="4">
        <v>0</v>
      </c>
      <c r="F77" s="4">
        <v>0</v>
      </c>
      <c r="G77" s="4">
        <v>0</v>
      </c>
      <c r="H77" s="5">
        <f>SUM(E77:G77)</f>
        <v>0</v>
      </c>
    </row>
    <row r="78" spans="1:8" ht="13.5" customHeight="1">
      <c r="A78" s="137"/>
      <c r="B78" s="80"/>
      <c r="C78" s="73"/>
      <c r="D78" s="3" t="s">
        <v>34</v>
      </c>
      <c r="E78" s="4">
        <f>SUM(E77-E76)</f>
        <v>0</v>
      </c>
      <c r="F78" s="4">
        <f>SUM(F77-F76)</f>
        <v>0</v>
      </c>
      <c r="G78" s="4">
        <f>SUM(G77-G76)</f>
        <v>-100000</v>
      </c>
      <c r="H78" s="5">
        <f>SUM(H77-H76)</f>
        <v>-100000</v>
      </c>
    </row>
    <row r="79" spans="1:8" ht="13.5" customHeight="1">
      <c r="A79" s="137"/>
      <c r="B79" s="80"/>
      <c r="C79" s="72" t="s">
        <v>61</v>
      </c>
      <c r="D79" s="3" t="s">
        <v>32</v>
      </c>
      <c r="E79" s="4">
        <v>0</v>
      </c>
      <c r="F79" s="4">
        <v>0</v>
      </c>
      <c r="G79" s="4">
        <v>34476000</v>
      </c>
      <c r="H79" s="5">
        <f>SUM(E79:G79)</f>
        <v>34476000</v>
      </c>
    </row>
    <row r="80" spans="1:8" ht="13.5" customHeight="1">
      <c r="A80" s="137"/>
      <c r="B80" s="80"/>
      <c r="C80" s="73"/>
      <c r="D80" s="3" t="s">
        <v>33</v>
      </c>
      <c r="E80" s="4">
        <v>0</v>
      </c>
      <c r="F80" s="4">
        <v>88000</v>
      </c>
      <c r="G80" s="4">
        <v>14486130</v>
      </c>
      <c r="H80" s="5">
        <f>SUM(E80:G80)</f>
        <v>14574130</v>
      </c>
    </row>
    <row r="81" spans="1:8" ht="13.5" customHeight="1">
      <c r="A81" s="137"/>
      <c r="B81" s="80"/>
      <c r="C81" s="73"/>
      <c r="D81" s="3" t="s">
        <v>34</v>
      </c>
      <c r="E81" s="4">
        <f>SUM(E80-E79)</f>
        <v>0</v>
      </c>
      <c r="F81" s="4">
        <f>SUM(F80-F79)</f>
        <v>88000</v>
      </c>
      <c r="G81" s="4">
        <f>SUM(G80-G79)</f>
        <v>-19989870</v>
      </c>
      <c r="H81" s="5">
        <f>SUM(H80-H79)</f>
        <v>-19901870</v>
      </c>
    </row>
    <row r="82" spans="1:8" ht="13.5" customHeight="1">
      <c r="A82" s="137"/>
      <c r="B82" s="80"/>
      <c r="C82" s="73" t="s">
        <v>62</v>
      </c>
      <c r="D82" s="3" t="s">
        <v>32</v>
      </c>
      <c r="E82" s="4">
        <v>0</v>
      </c>
      <c r="F82" s="4">
        <v>0</v>
      </c>
      <c r="G82" s="4">
        <v>24500000</v>
      </c>
      <c r="H82" s="5">
        <f>SUM(E82:G82)</f>
        <v>24500000</v>
      </c>
    </row>
    <row r="83" spans="1:8" ht="13.5" customHeight="1">
      <c r="A83" s="137"/>
      <c r="B83" s="80"/>
      <c r="C83" s="73"/>
      <c r="D83" s="3" t="s">
        <v>33</v>
      </c>
      <c r="E83" s="4">
        <v>0</v>
      </c>
      <c r="F83" s="4">
        <v>0</v>
      </c>
      <c r="G83" s="4">
        <v>3571730</v>
      </c>
      <c r="H83" s="5">
        <f>SUM(E83:G83)</f>
        <v>3571730</v>
      </c>
    </row>
    <row r="84" spans="1:8" ht="13.5" customHeight="1">
      <c r="A84" s="137"/>
      <c r="B84" s="80"/>
      <c r="C84" s="73"/>
      <c r="D84" s="3" t="s">
        <v>34</v>
      </c>
      <c r="E84" s="4">
        <f>SUM(E83-E82)</f>
        <v>0</v>
      </c>
      <c r="F84" s="4">
        <f>SUM(F83-F82)</f>
        <v>0</v>
      </c>
      <c r="G84" s="4">
        <f>SUM(G83-G82)</f>
        <v>-20928270</v>
      </c>
      <c r="H84" s="5">
        <f>SUM(H83-H82)</f>
        <v>-20928270</v>
      </c>
    </row>
    <row r="85" spans="1:8" ht="13.5" customHeight="1">
      <c r="A85" s="137"/>
      <c r="B85" s="80"/>
      <c r="C85" s="73" t="s">
        <v>63</v>
      </c>
      <c r="D85" s="3" t="s">
        <v>32</v>
      </c>
      <c r="E85" s="4">
        <v>0</v>
      </c>
      <c r="F85" s="4">
        <v>0</v>
      </c>
      <c r="G85" s="4">
        <v>14354000</v>
      </c>
      <c r="H85" s="5">
        <f>SUM(E85:G85)</f>
        <v>14354000</v>
      </c>
    </row>
    <row r="86" spans="1:8" ht="13.5" customHeight="1">
      <c r="A86" s="137"/>
      <c r="B86" s="80"/>
      <c r="C86" s="73"/>
      <c r="D86" s="3" t="s">
        <v>33</v>
      </c>
      <c r="E86" s="4">
        <v>0</v>
      </c>
      <c r="F86" s="4"/>
      <c r="G86" s="4">
        <v>1212390</v>
      </c>
      <c r="H86" s="5">
        <f>SUM(E86:G86)</f>
        <v>1212390</v>
      </c>
    </row>
    <row r="87" spans="1:8" ht="13.5" customHeight="1">
      <c r="A87" s="137"/>
      <c r="B87" s="80"/>
      <c r="C87" s="73"/>
      <c r="D87" s="3" t="s">
        <v>34</v>
      </c>
      <c r="E87" s="4">
        <f>SUM(E86-E85)</f>
        <v>0</v>
      </c>
      <c r="F87" s="4">
        <f>SUM(F86-F85)</f>
        <v>0</v>
      </c>
      <c r="G87" s="4">
        <f>SUM(G86-G85)</f>
        <v>-13141610</v>
      </c>
      <c r="H87" s="5">
        <f>SUM(H86-H85)</f>
        <v>-13141610</v>
      </c>
    </row>
    <row r="88" spans="1:8" ht="13.5" customHeight="1">
      <c r="A88" s="137"/>
      <c r="B88" s="80"/>
      <c r="C88" s="73" t="s">
        <v>14</v>
      </c>
      <c r="D88" s="3" t="s">
        <v>32</v>
      </c>
      <c r="E88" s="4">
        <v>0</v>
      </c>
      <c r="F88" s="4">
        <v>0</v>
      </c>
      <c r="G88" s="4">
        <v>1000000</v>
      </c>
      <c r="H88" s="5">
        <f>SUM(E88:G88)</f>
        <v>1000000</v>
      </c>
    </row>
    <row r="89" spans="1:8" ht="13.5" customHeight="1">
      <c r="A89" s="137"/>
      <c r="B89" s="80"/>
      <c r="C89" s="73"/>
      <c r="D89" s="3" t="s">
        <v>33</v>
      </c>
      <c r="E89" s="4">
        <v>0</v>
      </c>
      <c r="F89" s="4">
        <v>0</v>
      </c>
      <c r="G89" s="4">
        <v>49750</v>
      </c>
      <c r="H89" s="5">
        <f>SUM(E89:G89)</f>
        <v>49750</v>
      </c>
    </row>
    <row r="90" spans="1:8" ht="13.5" customHeight="1">
      <c r="A90" s="137"/>
      <c r="B90" s="80"/>
      <c r="C90" s="73"/>
      <c r="D90" s="3" t="s">
        <v>34</v>
      </c>
      <c r="E90" s="4">
        <f>SUM(E89-E88)</f>
        <v>0</v>
      </c>
      <c r="F90" s="4">
        <f>SUM(F89-F88)</f>
        <v>0</v>
      </c>
      <c r="G90" s="4">
        <f>SUM(G89-G88)</f>
        <v>-950250</v>
      </c>
      <c r="H90" s="5">
        <f>SUM(H89-H88)</f>
        <v>-950250</v>
      </c>
    </row>
    <row r="91" spans="1:8" ht="13.5" customHeight="1">
      <c r="A91" s="137"/>
      <c r="B91" s="80"/>
      <c r="C91" s="73" t="s">
        <v>64</v>
      </c>
      <c r="D91" s="3" t="s">
        <v>32</v>
      </c>
      <c r="E91" s="4">
        <v>0</v>
      </c>
      <c r="F91" s="4">
        <v>0</v>
      </c>
      <c r="G91" s="4">
        <v>20574000</v>
      </c>
      <c r="H91" s="5">
        <f>SUM(E91:G91)</f>
        <v>20574000</v>
      </c>
    </row>
    <row r="92" spans="1:8" ht="13.5" customHeight="1">
      <c r="A92" s="137"/>
      <c r="B92" s="80"/>
      <c r="C92" s="73"/>
      <c r="D92" s="3" t="s">
        <v>33</v>
      </c>
      <c r="E92" s="4">
        <v>0</v>
      </c>
      <c r="F92" s="4">
        <v>0</v>
      </c>
      <c r="G92" s="4">
        <v>18000000</v>
      </c>
      <c r="H92" s="5">
        <f>SUM(E92:G92)</f>
        <v>18000000</v>
      </c>
    </row>
    <row r="93" spans="1:8" ht="13.5" customHeight="1">
      <c r="A93" s="137"/>
      <c r="B93" s="80"/>
      <c r="C93" s="73"/>
      <c r="D93" s="3" t="s">
        <v>34</v>
      </c>
      <c r="E93" s="4">
        <f>SUM(E92-E91)</f>
        <v>0</v>
      </c>
      <c r="F93" s="4">
        <f>SUM(F92-F91)</f>
        <v>0</v>
      </c>
      <c r="G93" s="4">
        <f>SUM(G92-G91)</f>
        <v>-2574000</v>
      </c>
      <c r="H93" s="5">
        <f>SUM(H92-H91)</f>
        <v>-2574000</v>
      </c>
    </row>
    <row r="94" spans="1:8" ht="16.5" customHeight="1">
      <c r="A94" s="137"/>
      <c r="B94" s="70"/>
      <c r="C94" s="74" t="s">
        <v>49</v>
      </c>
      <c r="D94" s="3" t="s">
        <v>32</v>
      </c>
      <c r="E94" s="4">
        <v>0</v>
      </c>
      <c r="F94" s="4">
        <f>SUM(F76,F79,F82,F85,F88,F91)</f>
        <v>0</v>
      </c>
      <c r="G94" s="4">
        <f>SUM(G76,G79,G82,G85,G88,G91)</f>
        <v>95004000</v>
      </c>
      <c r="H94" s="56">
        <f>SUM(H76,H79,H82,H85,H88,H91)</f>
        <v>95004000</v>
      </c>
    </row>
    <row r="95" spans="1:8" ht="16.5" customHeight="1">
      <c r="A95" s="137"/>
      <c r="B95" s="70"/>
      <c r="C95" s="74"/>
      <c r="D95" s="3" t="s">
        <v>33</v>
      </c>
      <c r="E95" s="4">
        <v>0</v>
      </c>
      <c r="F95" s="4">
        <f aca="true" t="shared" si="4" ref="F95:H96">SUM(F77,F80,F83,F86,F89,F92)</f>
        <v>88000</v>
      </c>
      <c r="G95" s="4">
        <f>SUM(G77,G80,G83,G86,G89,G92)</f>
        <v>37320000</v>
      </c>
      <c r="H95" s="56">
        <f>SUM(H77,H80,H83,H86,H89,H92)</f>
        <v>37408000</v>
      </c>
    </row>
    <row r="96" spans="1:8" ht="16.5" customHeight="1">
      <c r="A96" s="137"/>
      <c r="B96" s="71"/>
      <c r="C96" s="74"/>
      <c r="D96" s="3" t="s">
        <v>34</v>
      </c>
      <c r="E96" s="4">
        <f>SUM(E95-E94)</f>
        <v>0</v>
      </c>
      <c r="F96" s="4">
        <f t="shared" si="4"/>
        <v>88000</v>
      </c>
      <c r="G96" s="4">
        <f t="shared" si="4"/>
        <v>-57684000</v>
      </c>
      <c r="H96" s="56">
        <f t="shared" si="4"/>
        <v>-57596000</v>
      </c>
    </row>
    <row r="97" spans="1:8" ht="14.25" customHeight="1">
      <c r="A97" s="137"/>
      <c r="B97" s="74" t="s">
        <v>36</v>
      </c>
      <c r="C97" s="74"/>
      <c r="D97" s="3" t="s">
        <v>32</v>
      </c>
      <c r="E97" s="4">
        <f>SUM(E64,E73,E91)</f>
        <v>0</v>
      </c>
      <c r="F97" s="4">
        <f>SUM(F64,F73,F94)</f>
        <v>3800000</v>
      </c>
      <c r="G97" s="4">
        <f>SUM(G64,G73,G94)</f>
        <v>95600000</v>
      </c>
      <c r="H97" s="56">
        <f>SUM(H64,H73,H94)</f>
        <v>99400000</v>
      </c>
    </row>
    <row r="98" spans="1:8" ht="14.25" customHeight="1">
      <c r="A98" s="137"/>
      <c r="B98" s="74"/>
      <c r="C98" s="74"/>
      <c r="D98" s="3" t="s">
        <v>33</v>
      </c>
      <c r="E98" s="4">
        <f>SUM(E65,E74,E92)</f>
        <v>0</v>
      </c>
      <c r="F98" s="4">
        <f aca="true" t="shared" si="5" ref="F98:H99">SUM(F65,F74,F95)</f>
        <v>1226400</v>
      </c>
      <c r="G98" s="4">
        <f>SUM(G65,G74,G95)</f>
        <v>37914520</v>
      </c>
      <c r="H98" s="56">
        <f t="shared" si="5"/>
        <v>39140920</v>
      </c>
    </row>
    <row r="99" spans="1:8" ht="14.25" customHeight="1">
      <c r="A99" s="138"/>
      <c r="B99" s="75"/>
      <c r="C99" s="75"/>
      <c r="D99" s="20" t="s">
        <v>34</v>
      </c>
      <c r="E99" s="21">
        <f>SUM(E66,E75,E93)</f>
        <v>0</v>
      </c>
      <c r="F99" s="4">
        <f t="shared" si="5"/>
        <v>-2573600</v>
      </c>
      <c r="G99" s="4">
        <f t="shared" si="5"/>
        <v>-57685480</v>
      </c>
      <c r="H99" s="58">
        <f t="shared" si="5"/>
        <v>-60259080</v>
      </c>
    </row>
    <row r="100" spans="1:8" ht="13.5" customHeight="1">
      <c r="A100" s="100" t="s">
        <v>65</v>
      </c>
      <c r="B100" s="103" t="s">
        <v>66</v>
      </c>
      <c r="C100" s="104" t="s">
        <v>67</v>
      </c>
      <c r="D100" s="34" t="s">
        <v>28</v>
      </c>
      <c r="E100" s="35">
        <v>0</v>
      </c>
      <c r="F100" s="35">
        <v>20000000</v>
      </c>
      <c r="G100" s="35">
        <v>0</v>
      </c>
      <c r="H100" s="36">
        <f>SUM(E100:G100)</f>
        <v>20000000</v>
      </c>
    </row>
    <row r="101" spans="1:8" ht="13.5" customHeight="1">
      <c r="A101" s="101"/>
      <c r="B101" s="73"/>
      <c r="C101" s="73"/>
      <c r="D101" s="3" t="s">
        <v>26</v>
      </c>
      <c r="E101" s="4">
        <v>0</v>
      </c>
      <c r="F101" s="4">
        <v>0</v>
      </c>
      <c r="G101" s="4">
        <v>0</v>
      </c>
      <c r="H101" s="5">
        <f>SUM(E101:G101)</f>
        <v>0</v>
      </c>
    </row>
    <row r="102" spans="1:8" ht="13.5" customHeight="1">
      <c r="A102" s="101"/>
      <c r="B102" s="73"/>
      <c r="C102" s="73"/>
      <c r="D102" s="3" t="s">
        <v>21</v>
      </c>
      <c r="E102" s="4">
        <f>SUM(E101-E100)</f>
        <v>0</v>
      </c>
      <c r="F102" s="4">
        <f>SUM(F101-F100)</f>
        <v>-20000000</v>
      </c>
      <c r="G102" s="4">
        <f>SUM(G101-G100)</f>
        <v>0</v>
      </c>
      <c r="H102" s="5">
        <f>SUM(H101-H100)</f>
        <v>-20000000</v>
      </c>
    </row>
    <row r="103" spans="1:8" ht="13.5" customHeight="1">
      <c r="A103" s="101"/>
      <c r="B103" s="73"/>
      <c r="C103" s="73" t="s">
        <v>68</v>
      </c>
      <c r="D103" s="3" t="s">
        <v>28</v>
      </c>
      <c r="E103" s="4">
        <v>0</v>
      </c>
      <c r="F103" s="4">
        <v>20000000</v>
      </c>
      <c r="G103" s="4">
        <v>0</v>
      </c>
      <c r="H103" s="5">
        <f>SUM(E103:G103)</f>
        <v>20000000</v>
      </c>
    </row>
    <row r="104" spans="1:8" ht="13.5" customHeight="1">
      <c r="A104" s="101"/>
      <c r="B104" s="73"/>
      <c r="C104" s="73"/>
      <c r="D104" s="3" t="s">
        <v>26</v>
      </c>
      <c r="E104" s="4">
        <v>0</v>
      </c>
      <c r="F104" s="4">
        <v>0</v>
      </c>
      <c r="G104" s="4">
        <v>0</v>
      </c>
      <c r="H104" s="5">
        <f>SUM(E104:G104)</f>
        <v>0</v>
      </c>
    </row>
    <row r="105" spans="1:8" ht="13.5" customHeight="1">
      <c r="A105" s="101"/>
      <c r="B105" s="73"/>
      <c r="C105" s="73"/>
      <c r="D105" s="3" t="s">
        <v>21</v>
      </c>
      <c r="E105" s="4">
        <f>SUM(E104-E103)</f>
        <v>0</v>
      </c>
      <c r="F105" s="4">
        <f>SUM(F104-F103)</f>
        <v>-20000000</v>
      </c>
      <c r="G105" s="4">
        <f>SUM(G104-G103)</f>
        <v>0</v>
      </c>
      <c r="H105" s="5">
        <f>SUM(H104-H103)</f>
        <v>-20000000</v>
      </c>
    </row>
    <row r="106" spans="1:8" ht="13.5" customHeight="1">
      <c r="A106" s="101"/>
      <c r="B106" s="73"/>
      <c r="C106" s="72" t="s">
        <v>69</v>
      </c>
      <c r="D106" s="3" t="s">
        <v>28</v>
      </c>
      <c r="E106" s="4">
        <v>0</v>
      </c>
      <c r="F106" s="4">
        <v>16100000</v>
      </c>
      <c r="G106" s="4">
        <v>0</v>
      </c>
      <c r="H106" s="5">
        <f>SUM(E106:G106)</f>
        <v>16100000</v>
      </c>
    </row>
    <row r="107" spans="1:8" ht="13.5" customHeight="1">
      <c r="A107" s="101"/>
      <c r="B107" s="73"/>
      <c r="C107" s="73"/>
      <c r="D107" s="3" t="s">
        <v>26</v>
      </c>
      <c r="E107" s="4">
        <v>0</v>
      </c>
      <c r="F107" s="4">
        <v>0</v>
      </c>
      <c r="G107" s="4">
        <v>0</v>
      </c>
      <c r="H107" s="5">
        <f>SUM(E107:G107)</f>
        <v>0</v>
      </c>
    </row>
    <row r="108" spans="1:8" ht="13.5" customHeight="1">
      <c r="A108" s="101"/>
      <c r="B108" s="73"/>
      <c r="C108" s="73"/>
      <c r="D108" s="3" t="s">
        <v>21</v>
      </c>
      <c r="E108" s="4">
        <f>SUM(E107-E106)</f>
        <v>0</v>
      </c>
      <c r="F108" s="4">
        <f>SUM(F107-F106)</f>
        <v>-16100000</v>
      </c>
      <c r="G108" s="4">
        <f>SUM(G107-G106)</f>
        <v>0</v>
      </c>
      <c r="H108" s="5">
        <f>SUM(H107-H106)</f>
        <v>-16100000</v>
      </c>
    </row>
    <row r="109" spans="1:8" ht="13.5" customHeight="1">
      <c r="A109" s="101"/>
      <c r="B109" s="74" t="s">
        <v>16</v>
      </c>
      <c r="C109" s="74"/>
      <c r="D109" s="3" t="s">
        <v>28</v>
      </c>
      <c r="E109" s="4">
        <f>SUM(E100,E103,E106)</f>
        <v>0</v>
      </c>
      <c r="F109" s="4">
        <f>SUM(F100,F103,F106)</f>
        <v>56100000</v>
      </c>
      <c r="G109" s="4">
        <f>SUM(G100,G103,G106)</f>
        <v>0</v>
      </c>
      <c r="H109" s="5">
        <f>SUM(H100,H103,H106)</f>
        <v>56100000</v>
      </c>
    </row>
    <row r="110" spans="1:8" ht="13.5" customHeight="1">
      <c r="A110" s="101"/>
      <c r="B110" s="74"/>
      <c r="C110" s="74"/>
      <c r="D110" s="3" t="s">
        <v>26</v>
      </c>
      <c r="E110" s="4">
        <f aca="true" t="shared" si="6" ref="E110:H111">SUM(E101,E104,E107)</f>
        <v>0</v>
      </c>
      <c r="F110" s="4">
        <f t="shared" si="6"/>
        <v>0</v>
      </c>
      <c r="G110" s="4">
        <f t="shared" si="6"/>
        <v>0</v>
      </c>
      <c r="H110" s="5">
        <f t="shared" si="6"/>
        <v>0</v>
      </c>
    </row>
    <row r="111" spans="1:8" ht="13.5" customHeight="1" thickBot="1">
      <c r="A111" s="102"/>
      <c r="B111" s="85"/>
      <c r="C111" s="85"/>
      <c r="D111" s="6" t="s">
        <v>21</v>
      </c>
      <c r="E111" s="7">
        <f t="shared" si="6"/>
        <v>0</v>
      </c>
      <c r="F111" s="7">
        <f t="shared" si="6"/>
        <v>-56100000</v>
      </c>
      <c r="G111" s="7">
        <f t="shared" si="6"/>
        <v>0</v>
      </c>
      <c r="H111" s="8">
        <f t="shared" si="6"/>
        <v>-56100000</v>
      </c>
    </row>
    <row r="112" spans="1:8" ht="10.5" customHeight="1">
      <c r="A112" s="105" t="s">
        <v>70</v>
      </c>
      <c r="B112" s="105"/>
      <c r="C112" s="105"/>
      <c r="D112" s="105"/>
      <c r="E112" s="105"/>
      <c r="F112" s="105"/>
      <c r="G112" s="105"/>
      <c r="H112" s="105"/>
    </row>
    <row r="113" spans="1:8" ht="15.75" customHeight="1" thickBot="1">
      <c r="A113" s="1" t="s">
        <v>71</v>
      </c>
      <c r="H113" s="2" t="s">
        <v>72</v>
      </c>
    </row>
    <row r="114" spans="1:8" ht="10.5" customHeight="1">
      <c r="A114" s="106" t="s">
        <v>73</v>
      </c>
      <c r="B114" s="107"/>
      <c r="C114" s="108"/>
      <c r="D114" s="109" t="s">
        <v>74</v>
      </c>
      <c r="E114" s="109" t="s">
        <v>75</v>
      </c>
      <c r="F114" s="109" t="s">
        <v>76</v>
      </c>
      <c r="G114" s="109" t="s">
        <v>77</v>
      </c>
      <c r="H114" s="111" t="s">
        <v>78</v>
      </c>
    </row>
    <row r="115" spans="1:8" ht="10.5" customHeight="1" thickBot="1">
      <c r="A115" s="37" t="s">
        <v>79</v>
      </c>
      <c r="B115" s="38" t="s">
        <v>80</v>
      </c>
      <c r="C115" s="38" t="s">
        <v>81</v>
      </c>
      <c r="D115" s="110"/>
      <c r="E115" s="110"/>
      <c r="F115" s="110"/>
      <c r="G115" s="110"/>
      <c r="H115" s="112"/>
    </row>
    <row r="116" spans="1:8" ht="12.75" customHeight="1">
      <c r="A116" s="114" t="s">
        <v>110</v>
      </c>
      <c r="B116" s="115" t="s">
        <v>82</v>
      </c>
      <c r="C116" s="115" t="s">
        <v>83</v>
      </c>
      <c r="D116" s="39" t="s">
        <v>84</v>
      </c>
      <c r="E116" s="40">
        <v>0</v>
      </c>
      <c r="F116" s="40">
        <v>0</v>
      </c>
      <c r="G116" s="40">
        <v>1650000</v>
      </c>
      <c r="H116" s="41">
        <f>SUM(E116:G116)</f>
        <v>1650000</v>
      </c>
    </row>
    <row r="117" spans="1:8" ht="12.75" customHeight="1">
      <c r="A117" s="114"/>
      <c r="B117" s="116"/>
      <c r="C117" s="116"/>
      <c r="D117" s="39" t="s">
        <v>85</v>
      </c>
      <c r="E117" s="40">
        <v>0</v>
      </c>
      <c r="F117" s="40">
        <v>0</v>
      </c>
      <c r="G117" s="40">
        <v>147500</v>
      </c>
      <c r="H117" s="41">
        <f>SUM(E117:G117)</f>
        <v>147500</v>
      </c>
    </row>
    <row r="118" spans="1:8" ht="12.75" customHeight="1">
      <c r="A118" s="114"/>
      <c r="B118" s="116"/>
      <c r="C118" s="117"/>
      <c r="D118" s="39" t="s">
        <v>86</v>
      </c>
      <c r="E118" s="40">
        <f>SUM(E117-E116)</f>
        <v>0</v>
      </c>
      <c r="F118" s="40">
        <f>SUM(F117-F116)</f>
        <v>0</v>
      </c>
      <c r="G118" s="40">
        <f>SUM(G117-G116)</f>
        <v>-1502500</v>
      </c>
      <c r="H118" s="41">
        <f>SUM(H117-H116)</f>
        <v>-1502500</v>
      </c>
    </row>
    <row r="119" spans="1:8" ht="12.75" customHeight="1">
      <c r="A119" s="114"/>
      <c r="B119" s="116"/>
      <c r="C119" s="118" t="s">
        <v>87</v>
      </c>
      <c r="D119" s="39" t="s">
        <v>84</v>
      </c>
      <c r="E119" s="40">
        <v>0</v>
      </c>
      <c r="F119" s="40">
        <v>0</v>
      </c>
      <c r="G119" s="40">
        <v>500000</v>
      </c>
      <c r="H119" s="41">
        <f>SUM(E119:G119)</f>
        <v>500000</v>
      </c>
    </row>
    <row r="120" spans="1:8" ht="12.75" customHeight="1">
      <c r="A120" s="114"/>
      <c r="B120" s="116"/>
      <c r="C120" s="119"/>
      <c r="D120" s="39" t="s">
        <v>85</v>
      </c>
      <c r="E120" s="40">
        <v>0</v>
      </c>
      <c r="F120" s="40">
        <v>0</v>
      </c>
      <c r="G120" s="40">
        <v>368500</v>
      </c>
      <c r="H120" s="41">
        <f>SUM(E120:G120)</f>
        <v>368500</v>
      </c>
    </row>
    <row r="121" spans="1:8" ht="12.75" customHeight="1">
      <c r="A121" s="114"/>
      <c r="B121" s="116"/>
      <c r="C121" s="119"/>
      <c r="D121" s="39" t="s">
        <v>86</v>
      </c>
      <c r="E121" s="40">
        <f>SUM(E120-E119)</f>
        <v>0</v>
      </c>
      <c r="F121" s="40">
        <f>SUM(F120-F119)</f>
        <v>0</v>
      </c>
      <c r="G121" s="40">
        <f>SUM(G120-G119)</f>
        <v>-131500</v>
      </c>
      <c r="H121" s="41">
        <f>SUM(H120-H119)</f>
        <v>-131500</v>
      </c>
    </row>
    <row r="122" spans="1:8" ht="12.75" customHeight="1">
      <c r="A122" s="114"/>
      <c r="B122" s="116"/>
      <c r="C122" s="119" t="s">
        <v>88</v>
      </c>
      <c r="D122" s="39" t="s">
        <v>6</v>
      </c>
      <c r="E122" s="40">
        <v>0</v>
      </c>
      <c r="F122" s="40">
        <v>0</v>
      </c>
      <c r="G122" s="40">
        <v>500000</v>
      </c>
      <c r="H122" s="41">
        <f>SUM(E122:G122)</f>
        <v>500000</v>
      </c>
    </row>
    <row r="123" spans="1:8" ht="12.75" customHeight="1">
      <c r="A123" s="114"/>
      <c r="B123" s="116"/>
      <c r="C123" s="119"/>
      <c r="D123" s="39" t="s">
        <v>7</v>
      </c>
      <c r="E123" s="40">
        <v>0</v>
      </c>
      <c r="F123" s="40">
        <v>0</v>
      </c>
      <c r="G123" s="40">
        <v>0</v>
      </c>
      <c r="H123" s="41">
        <f>SUM(E123:G123)</f>
        <v>0</v>
      </c>
    </row>
    <row r="124" spans="1:8" ht="12.75" customHeight="1">
      <c r="A124" s="114"/>
      <c r="B124" s="116"/>
      <c r="C124" s="119"/>
      <c r="D124" s="39" t="s">
        <v>8</v>
      </c>
      <c r="E124" s="40">
        <f>SUM(E123-E122)</f>
        <v>0</v>
      </c>
      <c r="F124" s="40">
        <f>SUM(F123-F122)</f>
        <v>0</v>
      </c>
      <c r="G124" s="40">
        <f>SUM(G123-G122)</f>
        <v>-500000</v>
      </c>
      <c r="H124" s="41">
        <f>SUM(H123-H122)</f>
        <v>-500000</v>
      </c>
    </row>
    <row r="125" spans="1:8" ht="12.75" customHeight="1">
      <c r="A125" s="114"/>
      <c r="B125" s="116"/>
      <c r="C125" s="119" t="s">
        <v>108</v>
      </c>
      <c r="D125" s="39" t="s">
        <v>6</v>
      </c>
      <c r="E125" s="40">
        <v>0</v>
      </c>
      <c r="F125" s="40">
        <v>300000</v>
      </c>
      <c r="G125" s="40">
        <v>0</v>
      </c>
      <c r="H125" s="41">
        <f>SUM(E125:G125)</f>
        <v>300000</v>
      </c>
    </row>
    <row r="126" spans="1:8" ht="12.75" customHeight="1">
      <c r="A126" s="114"/>
      <c r="B126" s="116"/>
      <c r="C126" s="119"/>
      <c r="D126" s="39" t="s">
        <v>7</v>
      </c>
      <c r="E126" s="40">
        <v>0</v>
      </c>
      <c r="F126" s="40">
        <v>0</v>
      </c>
      <c r="G126" s="40">
        <v>0</v>
      </c>
      <c r="H126" s="41">
        <f>SUM(E126:G126)</f>
        <v>0</v>
      </c>
    </row>
    <row r="127" spans="1:8" ht="12.75" customHeight="1">
      <c r="A127" s="114"/>
      <c r="B127" s="116"/>
      <c r="C127" s="120"/>
      <c r="D127" s="39" t="s">
        <v>8</v>
      </c>
      <c r="E127" s="40">
        <f>SUM(E126-E125)</f>
        <v>0</v>
      </c>
      <c r="F127" s="40">
        <f>SUM(F126-F125)</f>
        <v>-300000</v>
      </c>
      <c r="G127" s="40">
        <f>SUM(G126-G125)</f>
        <v>0</v>
      </c>
      <c r="H127" s="41">
        <f>SUM(H126-H125)</f>
        <v>-300000</v>
      </c>
    </row>
    <row r="128" spans="1:8" ht="12.75" customHeight="1">
      <c r="A128" s="114"/>
      <c r="B128" s="116"/>
      <c r="C128" s="119" t="s">
        <v>114</v>
      </c>
      <c r="D128" s="39" t="s">
        <v>6</v>
      </c>
      <c r="E128" s="40">
        <v>0</v>
      </c>
      <c r="F128" s="40">
        <v>0</v>
      </c>
      <c r="G128" s="40">
        <v>500000</v>
      </c>
      <c r="H128" s="41">
        <f>SUM(E128:G128)</f>
        <v>500000</v>
      </c>
    </row>
    <row r="129" spans="1:8" ht="12.75" customHeight="1">
      <c r="A129" s="114"/>
      <c r="B129" s="116"/>
      <c r="C129" s="119"/>
      <c r="D129" s="39" t="s">
        <v>7</v>
      </c>
      <c r="E129" s="40">
        <v>0</v>
      </c>
      <c r="F129" s="40">
        <v>0</v>
      </c>
      <c r="G129" s="40">
        <v>0</v>
      </c>
      <c r="H129" s="41">
        <f>SUM(E129:G129)</f>
        <v>0</v>
      </c>
    </row>
    <row r="130" spans="1:8" ht="12.75" customHeight="1">
      <c r="A130" s="114"/>
      <c r="B130" s="116"/>
      <c r="C130" s="120"/>
      <c r="D130" s="39" t="s">
        <v>8</v>
      </c>
      <c r="E130" s="40">
        <f>SUM(E129-E128)</f>
        <v>0</v>
      </c>
      <c r="F130" s="40">
        <f>SUM(F129-F128)</f>
        <v>0</v>
      </c>
      <c r="G130" s="40">
        <f>SUM(G129-G128)</f>
        <v>-500000</v>
      </c>
      <c r="H130" s="41">
        <f>SUM(H129-H128)</f>
        <v>-500000</v>
      </c>
    </row>
    <row r="131" spans="1:8" ht="12.75" customHeight="1">
      <c r="A131" s="114"/>
      <c r="B131" s="116"/>
      <c r="C131" s="119" t="s">
        <v>120</v>
      </c>
      <c r="D131" s="39" t="s">
        <v>84</v>
      </c>
      <c r="E131" s="40">
        <v>0</v>
      </c>
      <c r="F131" s="40">
        <v>0</v>
      </c>
      <c r="G131" s="40">
        <v>5050000</v>
      </c>
      <c r="H131" s="41">
        <f>SUM(E131:G131)</f>
        <v>5050000</v>
      </c>
    </row>
    <row r="132" spans="1:8" ht="12.75" customHeight="1">
      <c r="A132" s="114"/>
      <c r="B132" s="116"/>
      <c r="C132" s="119"/>
      <c r="D132" s="39" t="s">
        <v>85</v>
      </c>
      <c r="E132" s="40">
        <v>0</v>
      </c>
      <c r="F132" s="40">
        <v>0</v>
      </c>
      <c r="G132" s="40">
        <v>5044000</v>
      </c>
      <c r="H132" s="59">
        <f>SUM(E132:G132)</f>
        <v>5044000</v>
      </c>
    </row>
    <row r="133" spans="1:8" ht="12.75" customHeight="1">
      <c r="A133" s="114"/>
      <c r="B133" s="116"/>
      <c r="C133" s="120"/>
      <c r="D133" s="39" t="s">
        <v>86</v>
      </c>
      <c r="E133" s="40">
        <f>SUM(E132-E131)</f>
        <v>0</v>
      </c>
      <c r="F133" s="40">
        <f>SUM(F132-F131)</f>
        <v>0</v>
      </c>
      <c r="G133" s="40">
        <f>SUM(G132-G131)</f>
        <v>-6000</v>
      </c>
      <c r="H133" s="59">
        <f>SUM(H132-H131)</f>
        <v>-6000</v>
      </c>
    </row>
    <row r="134" spans="1:8" ht="13.5" customHeight="1">
      <c r="A134" s="114"/>
      <c r="B134" s="121" t="s">
        <v>109</v>
      </c>
      <c r="C134" s="122"/>
      <c r="D134" s="39" t="s">
        <v>84</v>
      </c>
      <c r="E134" s="40">
        <f>SUM(E131)</f>
        <v>0</v>
      </c>
      <c r="F134" s="40">
        <f aca="true" t="shared" si="7" ref="F134:H136">SUM(F116,F119,F122,F125,F128,F131)</f>
        <v>300000</v>
      </c>
      <c r="G134" s="40">
        <f t="shared" si="7"/>
        <v>8200000</v>
      </c>
      <c r="H134" s="59">
        <f t="shared" si="7"/>
        <v>8500000</v>
      </c>
    </row>
    <row r="135" spans="1:8" ht="13.5" customHeight="1">
      <c r="A135" s="114"/>
      <c r="B135" s="123"/>
      <c r="C135" s="124"/>
      <c r="D135" s="39" t="s">
        <v>89</v>
      </c>
      <c r="E135" s="40">
        <f>SUM(E132)</f>
        <v>0</v>
      </c>
      <c r="F135" s="40">
        <f t="shared" si="7"/>
        <v>0</v>
      </c>
      <c r="G135" s="40">
        <f t="shared" si="7"/>
        <v>5560000</v>
      </c>
      <c r="H135" s="59">
        <f t="shared" si="7"/>
        <v>5560000</v>
      </c>
    </row>
    <row r="136" spans="1:8" ht="13.5" customHeight="1">
      <c r="A136" s="114"/>
      <c r="B136" s="125"/>
      <c r="C136" s="126"/>
      <c r="D136" s="39" t="s">
        <v>90</v>
      </c>
      <c r="E136" s="40">
        <f>SUM(E133)</f>
        <v>0</v>
      </c>
      <c r="F136" s="40">
        <f t="shared" si="7"/>
        <v>-300000</v>
      </c>
      <c r="G136" s="40">
        <f t="shared" si="7"/>
        <v>-2640000</v>
      </c>
      <c r="H136" s="59">
        <f t="shared" si="7"/>
        <v>-2940000</v>
      </c>
    </row>
    <row r="137" spans="1:8" ht="12.75" customHeight="1">
      <c r="A137" s="114" t="s">
        <v>93</v>
      </c>
      <c r="B137" s="136" t="s">
        <v>93</v>
      </c>
      <c r="C137" s="118" t="s">
        <v>94</v>
      </c>
      <c r="D137" s="39" t="s">
        <v>92</v>
      </c>
      <c r="E137" s="40">
        <v>0</v>
      </c>
      <c r="F137" s="40">
        <v>3000000</v>
      </c>
      <c r="G137" s="40">
        <v>0</v>
      </c>
      <c r="H137" s="59">
        <f>SUM(E137:G137)</f>
        <v>3000000</v>
      </c>
    </row>
    <row r="138" spans="1:8" ht="12.75" customHeight="1">
      <c r="A138" s="114"/>
      <c r="B138" s="139"/>
      <c r="C138" s="119"/>
      <c r="D138" s="39" t="s">
        <v>89</v>
      </c>
      <c r="E138" s="40">
        <v>0</v>
      </c>
      <c r="F138" s="40">
        <v>3000000</v>
      </c>
      <c r="G138" s="40">
        <v>0</v>
      </c>
      <c r="H138" s="41">
        <f>SUM(E138:G138)</f>
        <v>3000000</v>
      </c>
    </row>
    <row r="139" spans="1:8" ht="12.75" customHeight="1">
      <c r="A139" s="114"/>
      <c r="B139" s="139"/>
      <c r="C139" s="119"/>
      <c r="D139" s="39" t="s">
        <v>90</v>
      </c>
      <c r="E139" s="40">
        <f>SUM(E138-E137)</f>
        <v>0</v>
      </c>
      <c r="F139" s="40">
        <f>SUM(F138-F137)</f>
        <v>0</v>
      </c>
      <c r="G139" s="40">
        <f>SUM(G138-G137)</f>
        <v>0</v>
      </c>
      <c r="H139" s="41">
        <f>SUM(H138-H137)</f>
        <v>0</v>
      </c>
    </row>
    <row r="140" spans="1:8" ht="12.75" customHeight="1">
      <c r="A140" s="114"/>
      <c r="B140" s="140"/>
      <c r="C140" s="136" t="s">
        <v>95</v>
      </c>
      <c r="D140" s="39" t="s">
        <v>92</v>
      </c>
      <c r="E140" s="40">
        <v>0</v>
      </c>
      <c r="F140" s="40">
        <v>0</v>
      </c>
      <c r="G140" s="40">
        <v>11000000</v>
      </c>
      <c r="H140" s="41">
        <f>SUM(E140:G140)</f>
        <v>11000000</v>
      </c>
    </row>
    <row r="141" spans="1:8" ht="12.75" customHeight="1">
      <c r="A141" s="114"/>
      <c r="B141" s="140"/>
      <c r="C141" s="116"/>
      <c r="D141" s="39" t="s">
        <v>89</v>
      </c>
      <c r="E141" s="40">
        <v>0</v>
      </c>
      <c r="F141" s="40">
        <v>0</v>
      </c>
      <c r="G141" s="40">
        <v>11000000</v>
      </c>
      <c r="H141" s="41">
        <f>SUM(E141:G141)</f>
        <v>11000000</v>
      </c>
    </row>
    <row r="142" spans="1:8" ht="12.75" customHeight="1">
      <c r="A142" s="114"/>
      <c r="B142" s="140"/>
      <c r="C142" s="117"/>
      <c r="D142" s="39" t="s">
        <v>90</v>
      </c>
      <c r="E142" s="40">
        <f>SUM(E141-E140)</f>
        <v>0</v>
      </c>
      <c r="F142" s="40">
        <f>SUM(F141-F140)</f>
        <v>0</v>
      </c>
      <c r="G142" s="40">
        <f>SUM(G141-G140)</f>
        <v>0</v>
      </c>
      <c r="H142" s="41">
        <f>SUM(H141-H140)</f>
        <v>0</v>
      </c>
    </row>
    <row r="143" spans="1:8" ht="12.75" customHeight="1">
      <c r="A143" s="114"/>
      <c r="B143" s="140"/>
      <c r="C143" s="118" t="s">
        <v>96</v>
      </c>
      <c r="D143" s="39" t="s">
        <v>92</v>
      </c>
      <c r="E143" s="40">
        <v>0</v>
      </c>
      <c r="F143" s="40">
        <v>2000000</v>
      </c>
      <c r="G143" s="40">
        <v>0</v>
      </c>
      <c r="H143" s="41">
        <f>SUM(E143:G143)</f>
        <v>2000000</v>
      </c>
    </row>
    <row r="144" spans="1:8" ht="12.75" customHeight="1">
      <c r="A144" s="114"/>
      <c r="B144" s="140"/>
      <c r="C144" s="119"/>
      <c r="D144" s="39" t="s">
        <v>89</v>
      </c>
      <c r="E144" s="40">
        <v>0</v>
      </c>
      <c r="F144" s="40">
        <v>2000000</v>
      </c>
      <c r="G144" s="40">
        <v>0</v>
      </c>
      <c r="H144" s="41">
        <f>SUM(E144:G144)</f>
        <v>2000000</v>
      </c>
    </row>
    <row r="145" spans="1:8" ht="12.75" customHeight="1">
      <c r="A145" s="114"/>
      <c r="B145" s="140"/>
      <c r="C145" s="119"/>
      <c r="D145" s="39" t="s">
        <v>90</v>
      </c>
      <c r="E145" s="40">
        <f>SUM(E144-E143)</f>
        <v>0</v>
      </c>
      <c r="F145" s="40">
        <f>SUM(F144-F143)</f>
        <v>0</v>
      </c>
      <c r="G145" s="40">
        <f>SUM(G144-G143)</f>
        <v>0</v>
      </c>
      <c r="H145" s="41">
        <f>SUM(H144-H143)</f>
        <v>0</v>
      </c>
    </row>
    <row r="146" spans="1:8" ht="12.75" customHeight="1">
      <c r="A146" s="114"/>
      <c r="B146" s="140"/>
      <c r="C146" s="118" t="s">
        <v>97</v>
      </c>
      <c r="D146" s="39" t="s">
        <v>6</v>
      </c>
      <c r="E146" s="40">
        <v>0</v>
      </c>
      <c r="F146" s="40">
        <v>0</v>
      </c>
      <c r="G146" s="40">
        <v>35000000</v>
      </c>
      <c r="H146" s="41">
        <f>SUM(E146:G146)</f>
        <v>35000000</v>
      </c>
    </row>
    <row r="147" spans="1:8" ht="12.75" customHeight="1">
      <c r="A147" s="114"/>
      <c r="B147" s="140"/>
      <c r="C147" s="119"/>
      <c r="D147" s="39" t="s">
        <v>7</v>
      </c>
      <c r="E147" s="40">
        <v>0</v>
      </c>
      <c r="F147" s="40">
        <v>0</v>
      </c>
      <c r="G147" s="40">
        <v>35000000</v>
      </c>
      <c r="H147" s="41">
        <f>SUM(E147:G147)</f>
        <v>35000000</v>
      </c>
    </row>
    <row r="148" spans="1:8" ht="12.75" customHeight="1">
      <c r="A148" s="114"/>
      <c r="B148" s="140"/>
      <c r="C148" s="119"/>
      <c r="D148" s="39" t="s">
        <v>8</v>
      </c>
      <c r="E148" s="40">
        <f>SUM(E147-E146)</f>
        <v>0</v>
      </c>
      <c r="F148" s="40">
        <f>SUM(F147-F146)</f>
        <v>0</v>
      </c>
      <c r="G148" s="40">
        <f>SUM(G147-G146)</f>
        <v>0</v>
      </c>
      <c r="H148" s="41">
        <f>SUM(H147-H146)</f>
        <v>0</v>
      </c>
    </row>
    <row r="149" spans="1:8" ht="12.75" customHeight="1">
      <c r="A149" s="114"/>
      <c r="B149" s="140"/>
      <c r="C149" s="136" t="s">
        <v>111</v>
      </c>
      <c r="D149" s="39" t="s">
        <v>92</v>
      </c>
      <c r="E149" s="40">
        <v>0</v>
      </c>
      <c r="F149" s="40">
        <v>50000000</v>
      </c>
      <c r="G149" s="40">
        <v>0</v>
      </c>
      <c r="H149" s="41">
        <f>SUM(E149:G149)</f>
        <v>50000000</v>
      </c>
    </row>
    <row r="150" spans="1:8" ht="12.75" customHeight="1">
      <c r="A150" s="114"/>
      <c r="B150" s="140"/>
      <c r="C150" s="116"/>
      <c r="D150" s="39" t="s">
        <v>89</v>
      </c>
      <c r="E150" s="40">
        <v>0</v>
      </c>
      <c r="F150" s="40">
        <v>50000000</v>
      </c>
      <c r="G150" s="40">
        <v>0</v>
      </c>
      <c r="H150" s="41">
        <f>SUM(E150:G150)</f>
        <v>50000000</v>
      </c>
    </row>
    <row r="151" spans="1:8" ht="12.75" customHeight="1">
      <c r="A151" s="114"/>
      <c r="B151" s="140"/>
      <c r="C151" s="117"/>
      <c r="D151" s="39" t="s">
        <v>90</v>
      </c>
      <c r="E151" s="40">
        <f>SUM(E150-E149)</f>
        <v>0</v>
      </c>
      <c r="F151" s="40">
        <f>SUM(F150-F149)</f>
        <v>0</v>
      </c>
      <c r="G151" s="40">
        <f>SUM(G150-G149)</f>
        <v>0</v>
      </c>
      <c r="H151" s="41">
        <f>SUM(H150-H149)</f>
        <v>0</v>
      </c>
    </row>
    <row r="152" spans="1:13" ht="12.75" customHeight="1">
      <c r="A152" s="114"/>
      <c r="B152" s="140"/>
      <c r="C152" s="136" t="s">
        <v>112</v>
      </c>
      <c r="D152" s="39" t="s">
        <v>6</v>
      </c>
      <c r="E152" s="40">
        <v>0</v>
      </c>
      <c r="F152" s="40">
        <v>0</v>
      </c>
      <c r="G152" s="40">
        <v>10000000</v>
      </c>
      <c r="H152" s="41">
        <f>SUM(E152:G152)</f>
        <v>10000000</v>
      </c>
      <c r="M152" s="1" t="s">
        <v>121</v>
      </c>
    </row>
    <row r="153" spans="1:8" ht="12.75" customHeight="1">
      <c r="A153" s="114"/>
      <c r="B153" s="140"/>
      <c r="C153" s="116"/>
      <c r="D153" s="39" t="s">
        <v>7</v>
      </c>
      <c r="E153" s="40">
        <v>0</v>
      </c>
      <c r="F153" s="40">
        <v>0</v>
      </c>
      <c r="G153" s="40">
        <v>10000000</v>
      </c>
      <c r="H153" s="41">
        <f>SUM(E153:G153)</f>
        <v>10000000</v>
      </c>
    </row>
    <row r="154" spans="1:8" ht="12.75" customHeight="1">
      <c r="A154" s="114"/>
      <c r="B154" s="140"/>
      <c r="C154" s="117"/>
      <c r="D154" s="39" t="s">
        <v>8</v>
      </c>
      <c r="E154" s="40">
        <f>SUM(E153-E152)</f>
        <v>0</v>
      </c>
      <c r="F154" s="40">
        <f>SUM(F153-F152)</f>
        <v>0</v>
      </c>
      <c r="G154" s="40">
        <f>SUM(G153-G152)</f>
        <v>0</v>
      </c>
      <c r="H154" s="41">
        <f>SUM(H153-H152)</f>
        <v>0</v>
      </c>
    </row>
    <row r="155" spans="1:8" ht="12.75" customHeight="1">
      <c r="A155" s="114"/>
      <c r="B155" s="140"/>
      <c r="C155" s="136" t="s">
        <v>117</v>
      </c>
      <c r="D155" s="39" t="s">
        <v>6</v>
      </c>
      <c r="E155" s="40">
        <v>0</v>
      </c>
      <c r="F155" s="40">
        <v>0</v>
      </c>
      <c r="G155" s="40">
        <v>0</v>
      </c>
      <c r="H155" s="41">
        <f>SUM(E155:G155)</f>
        <v>0</v>
      </c>
    </row>
    <row r="156" spans="1:8" ht="12.75" customHeight="1">
      <c r="A156" s="114"/>
      <c r="B156" s="140"/>
      <c r="C156" s="116"/>
      <c r="D156" s="39" t="s">
        <v>7</v>
      </c>
      <c r="E156" s="40">
        <v>0</v>
      </c>
      <c r="F156" s="40">
        <v>0</v>
      </c>
      <c r="G156" s="40">
        <v>0</v>
      </c>
      <c r="H156" s="41">
        <f>SUM(E156:G156)</f>
        <v>0</v>
      </c>
    </row>
    <row r="157" spans="1:8" ht="12.75" customHeight="1">
      <c r="A157" s="114"/>
      <c r="B157" s="140"/>
      <c r="C157" s="117"/>
      <c r="D157" s="39" t="s">
        <v>8</v>
      </c>
      <c r="E157" s="40">
        <f>SUM(E156-E155)</f>
        <v>0</v>
      </c>
      <c r="F157" s="40">
        <f>SUM(F156-F155)</f>
        <v>0</v>
      </c>
      <c r="G157" s="40">
        <f>SUM(G156-G155)</f>
        <v>0</v>
      </c>
      <c r="H157" s="41">
        <f>SUM(H156-H155)</f>
        <v>0</v>
      </c>
    </row>
    <row r="158" spans="1:8" ht="12.75" customHeight="1">
      <c r="A158" s="114"/>
      <c r="B158" s="140"/>
      <c r="C158" s="136" t="s">
        <v>118</v>
      </c>
      <c r="D158" s="39" t="s">
        <v>92</v>
      </c>
      <c r="E158" s="40">
        <v>0</v>
      </c>
      <c r="F158" s="40">
        <v>0</v>
      </c>
      <c r="G158" s="40">
        <v>0</v>
      </c>
      <c r="H158" s="41">
        <f>SUM(E158:G158)</f>
        <v>0</v>
      </c>
    </row>
    <row r="159" spans="1:8" ht="12.75" customHeight="1">
      <c r="A159" s="114"/>
      <c r="B159" s="140"/>
      <c r="C159" s="116"/>
      <c r="D159" s="39" t="s">
        <v>89</v>
      </c>
      <c r="E159" s="40">
        <v>0</v>
      </c>
      <c r="F159" s="40">
        <v>0</v>
      </c>
      <c r="G159" s="40">
        <v>0</v>
      </c>
      <c r="H159" s="41">
        <f>SUM(E159:G159)</f>
        <v>0</v>
      </c>
    </row>
    <row r="160" spans="1:8" ht="12.75" customHeight="1">
      <c r="A160" s="114"/>
      <c r="B160" s="140"/>
      <c r="C160" s="117"/>
      <c r="D160" s="39" t="s">
        <v>90</v>
      </c>
      <c r="E160" s="40">
        <f>SUM(E159-E158)</f>
        <v>0</v>
      </c>
      <c r="F160" s="40">
        <f>SUM(F159-F158)</f>
        <v>0</v>
      </c>
      <c r="G160" s="40">
        <f>SUM(G159-G158)</f>
        <v>0</v>
      </c>
      <c r="H160" s="41">
        <f>SUM(H159-H158)</f>
        <v>0</v>
      </c>
    </row>
    <row r="161" spans="1:8" ht="13.5" customHeight="1">
      <c r="A161" s="114"/>
      <c r="B161" s="113" t="s">
        <v>91</v>
      </c>
      <c r="C161" s="113"/>
      <c r="D161" s="39" t="s">
        <v>92</v>
      </c>
      <c r="E161" s="40">
        <f>SUM(E137,E140,E143,E149,E158)</f>
        <v>0</v>
      </c>
      <c r="F161" s="40">
        <f>SUM(F137,F140,F143,F146,F149,F152,F155,F158)</f>
        <v>55000000</v>
      </c>
      <c r="G161" s="40">
        <f>SUM(G137,G140,G143,G146,G152,G149,G158)</f>
        <v>56000000</v>
      </c>
      <c r="H161" s="59">
        <f>SUM(H137,H140,H143,H146,H149,H152,H155,H158)</f>
        <v>111000000</v>
      </c>
    </row>
    <row r="162" spans="1:8" ht="13.5" customHeight="1">
      <c r="A162" s="114"/>
      <c r="B162" s="113"/>
      <c r="C162" s="113"/>
      <c r="D162" s="39" t="s">
        <v>89</v>
      </c>
      <c r="E162" s="40">
        <f>SUM(E138,E141,E144,E150,E159)</f>
        <v>0</v>
      </c>
      <c r="F162" s="40">
        <f>SUM(F138,F141,F144,F147,F150,F153,F156,F159)</f>
        <v>55000000</v>
      </c>
      <c r="G162" s="40">
        <f>SUM(G138,G141,G144,G147,G150,G153,G159)</f>
        <v>56000000</v>
      </c>
      <c r="H162" s="59">
        <f>SUM(H138,H141,H144,H147,H150,H153,H156,H159)</f>
        <v>111000000</v>
      </c>
    </row>
    <row r="163" spans="1:8" ht="13.5" customHeight="1">
      <c r="A163" s="114"/>
      <c r="B163" s="113"/>
      <c r="C163" s="113"/>
      <c r="D163" s="39" t="s">
        <v>90</v>
      </c>
      <c r="E163" s="40">
        <f>SUM(E139)</f>
        <v>0</v>
      </c>
      <c r="F163" s="40">
        <f>SUM(F139,F142,F145,F151,F154,F157,F160)</f>
        <v>0</v>
      </c>
      <c r="G163" s="40">
        <f>SUM(G139,G142,G145,G148,G151,G154,G160)</f>
        <v>0</v>
      </c>
      <c r="H163" s="59">
        <f>SUM(H139,H142,H145,H148,H151,H154,H157,H160)</f>
        <v>0</v>
      </c>
    </row>
    <row r="164" spans="1:8" ht="12.75" customHeight="1">
      <c r="A164" s="132" t="s">
        <v>98</v>
      </c>
      <c r="B164" s="119" t="s">
        <v>98</v>
      </c>
      <c r="C164" s="119" t="s">
        <v>99</v>
      </c>
      <c r="D164" s="39" t="s">
        <v>92</v>
      </c>
      <c r="E164" s="40">
        <v>0</v>
      </c>
      <c r="F164" s="40">
        <v>2000000</v>
      </c>
      <c r="G164" s="40">
        <v>0</v>
      </c>
      <c r="H164" s="41">
        <f>SUM(E164:G164)</f>
        <v>2000000</v>
      </c>
    </row>
    <row r="165" spans="1:8" ht="12.75" customHeight="1">
      <c r="A165" s="132"/>
      <c r="B165" s="119"/>
      <c r="C165" s="119"/>
      <c r="D165" s="39" t="s">
        <v>89</v>
      </c>
      <c r="E165" s="40">
        <v>0</v>
      </c>
      <c r="F165" s="40">
        <v>0</v>
      </c>
      <c r="G165" s="40">
        <v>0</v>
      </c>
      <c r="H165" s="41">
        <f>SUM(E165:G165)</f>
        <v>0</v>
      </c>
    </row>
    <row r="166" spans="1:8" ht="12.75" customHeight="1">
      <c r="A166" s="133"/>
      <c r="B166" s="120"/>
      <c r="C166" s="120"/>
      <c r="D166" s="43" t="s">
        <v>90</v>
      </c>
      <c r="E166" s="44">
        <f>SUM(E165-E164)</f>
        <v>0</v>
      </c>
      <c r="F166" s="44">
        <f>SUM(F165-F164)</f>
        <v>-2000000</v>
      </c>
      <c r="G166" s="44">
        <f>SUM(G165-G164)</f>
        <v>0</v>
      </c>
      <c r="H166" s="45">
        <f>SUM(H165-H164)</f>
        <v>-2000000</v>
      </c>
    </row>
    <row r="167" spans="1:8" ht="12.75" customHeight="1">
      <c r="A167" s="132" t="s">
        <v>100</v>
      </c>
      <c r="B167" s="119" t="s">
        <v>100</v>
      </c>
      <c r="C167" s="119" t="s">
        <v>101</v>
      </c>
      <c r="D167" s="39" t="s">
        <v>92</v>
      </c>
      <c r="E167" s="40">
        <v>0</v>
      </c>
      <c r="F167" s="40">
        <v>39000000</v>
      </c>
      <c r="G167" s="40">
        <v>0</v>
      </c>
      <c r="H167" s="41">
        <f>SUM(E167:G167)</f>
        <v>39000000</v>
      </c>
    </row>
    <row r="168" spans="1:8" ht="12.75" customHeight="1">
      <c r="A168" s="132"/>
      <c r="B168" s="119"/>
      <c r="C168" s="119"/>
      <c r="D168" s="39" t="s">
        <v>89</v>
      </c>
      <c r="E168" s="40">
        <v>0</v>
      </c>
      <c r="F168" s="40">
        <v>0</v>
      </c>
      <c r="G168" s="40">
        <v>0</v>
      </c>
      <c r="H168" s="41">
        <f>SUM(E168:G168)</f>
        <v>0</v>
      </c>
    </row>
    <row r="169" spans="1:8" ht="12.75" customHeight="1" thickBot="1">
      <c r="A169" s="133"/>
      <c r="B169" s="120"/>
      <c r="C169" s="120"/>
      <c r="D169" s="43" t="s">
        <v>90</v>
      </c>
      <c r="E169" s="44">
        <f>SUM(E168-E167)</f>
        <v>0</v>
      </c>
      <c r="F169" s="44">
        <f>SUM(F168-F167)</f>
        <v>-39000000</v>
      </c>
      <c r="G169" s="44">
        <f>SUM(G168-G167)</f>
        <v>0</v>
      </c>
      <c r="H169" s="45">
        <f>SUM(H168-H167)</f>
        <v>-39000000</v>
      </c>
    </row>
    <row r="170" spans="1:8" ht="10.5" customHeight="1">
      <c r="A170" s="127" t="s">
        <v>102</v>
      </c>
      <c r="B170" s="128"/>
      <c r="C170" s="128"/>
      <c r="D170" s="46" t="s">
        <v>92</v>
      </c>
      <c r="E170" s="47">
        <f>SUM(E97,E109,E161,E164,E167)</f>
        <v>0</v>
      </c>
      <c r="F170" s="47">
        <f>SUM(F97,F109,F134,F161,F164,F167)</f>
        <v>156200000</v>
      </c>
      <c r="G170" s="47">
        <f>SUM(G97,G109,G134,G161,G164,G167)</f>
        <v>159800000</v>
      </c>
      <c r="H170" s="48">
        <f>SUM(E170:G170)</f>
        <v>316000000</v>
      </c>
    </row>
    <row r="171" spans="1:8" ht="10.5" customHeight="1">
      <c r="A171" s="129"/>
      <c r="B171" s="113"/>
      <c r="C171" s="113"/>
      <c r="D171" s="42" t="s">
        <v>89</v>
      </c>
      <c r="E171" s="49">
        <f>SUM(E98,E110,E162,E165,E168)</f>
        <v>0</v>
      </c>
      <c r="F171" s="49">
        <f>SUM(F98,F110,F135,F162,F165,F168)</f>
        <v>56226400</v>
      </c>
      <c r="G171" s="49">
        <f>SUM(G98,G110,G135,G162,G165,G168)</f>
        <v>99474520</v>
      </c>
      <c r="H171" s="50">
        <f>SUM(F171:G171)</f>
        <v>155700920</v>
      </c>
    </row>
    <row r="172" spans="1:8" ht="10.5" customHeight="1" thickBot="1">
      <c r="A172" s="130"/>
      <c r="B172" s="131"/>
      <c r="C172" s="131"/>
      <c r="D172" s="51" t="s">
        <v>90</v>
      </c>
      <c r="E172" s="52">
        <f>SUM(E171-E170)</f>
        <v>0</v>
      </c>
      <c r="F172" s="52">
        <f>SUM(F171-F170)</f>
        <v>-99973600</v>
      </c>
      <c r="G172" s="52">
        <f>SUM(G171-G170)</f>
        <v>-60325480</v>
      </c>
      <c r="H172" s="53">
        <f>SUM(E172:G172)</f>
        <v>-160299080</v>
      </c>
    </row>
    <row r="173" spans="1:8" ht="10.5" customHeight="1" thickBot="1">
      <c r="A173" s="54" t="s">
        <v>103</v>
      </c>
      <c r="B173" s="55" t="s">
        <v>103</v>
      </c>
      <c r="C173" s="55" t="s">
        <v>103</v>
      </c>
      <c r="D173" s="51" t="s">
        <v>89</v>
      </c>
      <c r="E173" s="52">
        <f>E49-E171</f>
        <v>0</v>
      </c>
      <c r="F173" s="52">
        <v>90816227</v>
      </c>
      <c r="G173" s="52">
        <v>52900799</v>
      </c>
      <c r="H173" s="53">
        <f>SUM(E173:G173)</f>
        <v>143717026</v>
      </c>
    </row>
    <row r="174" spans="1:8" ht="10.5" customHeight="1">
      <c r="A174" s="127" t="s">
        <v>104</v>
      </c>
      <c r="B174" s="128"/>
      <c r="C174" s="128"/>
      <c r="D174" s="46" t="s">
        <v>92</v>
      </c>
      <c r="E174" s="47">
        <f>SUM(E170)</f>
        <v>0</v>
      </c>
      <c r="F174" s="47">
        <f>SUM(F170)</f>
        <v>156200000</v>
      </c>
      <c r="G174" s="47">
        <f>SUM(G170)</f>
        <v>159800000</v>
      </c>
      <c r="H174" s="48">
        <f>SUM(E174:G174)</f>
        <v>316000000</v>
      </c>
    </row>
    <row r="175" spans="1:8" ht="10.5" customHeight="1">
      <c r="A175" s="129"/>
      <c r="B175" s="113"/>
      <c r="C175" s="113"/>
      <c r="D175" s="42" t="s">
        <v>105</v>
      </c>
      <c r="E175" s="49">
        <f>SUM(E171,E173)</f>
        <v>0</v>
      </c>
      <c r="F175" s="49">
        <f>SUM(F171,F173)</f>
        <v>147042627</v>
      </c>
      <c r="G175" s="49">
        <f>SUM(G171,G173)</f>
        <v>152375319</v>
      </c>
      <c r="H175" s="50">
        <f>SUM(E175:G175)</f>
        <v>299417946</v>
      </c>
    </row>
    <row r="176" spans="1:8" ht="10.5" customHeight="1" thickBot="1">
      <c r="A176" s="130"/>
      <c r="B176" s="131"/>
      <c r="C176" s="131"/>
      <c r="D176" s="51" t="s">
        <v>106</v>
      </c>
      <c r="E176" s="52">
        <f>SUM(E175-E174)</f>
        <v>0</v>
      </c>
      <c r="F176" s="52">
        <f>SUM(F175-F174)</f>
        <v>-9157373</v>
      </c>
      <c r="G176" s="52">
        <f>SUM(G175-G174)</f>
        <v>-7424681</v>
      </c>
      <c r="H176" s="53">
        <f>SUM(E176:G176)</f>
        <v>-16582054</v>
      </c>
    </row>
    <row r="177" spans="1:8" ht="13.5" customHeight="1">
      <c r="A177" s="105" t="s">
        <v>107</v>
      </c>
      <c r="B177" s="105"/>
      <c r="C177" s="105"/>
      <c r="D177" s="105"/>
      <c r="E177" s="105"/>
      <c r="F177" s="105"/>
      <c r="G177" s="105"/>
      <c r="H177" s="105"/>
    </row>
  </sheetData>
  <sheetProtection/>
  <mergeCells count="100">
    <mergeCell ref="C55:C57"/>
    <mergeCell ref="C58:C60"/>
    <mergeCell ref="B55:B66"/>
    <mergeCell ref="A55:A99"/>
    <mergeCell ref="C155:C157"/>
    <mergeCell ref="B116:B133"/>
    <mergeCell ref="A137:A163"/>
    <mergeCell ref="B137:B160"/>
    <mergeCell ref="C61:C63"/>
    <mergeCell ref="C158:C160"/>
    <mergeCell ref="A21:A26"/>
    <mergeCell ref="B21:B23"/>
    <mergeCell ref="C21:C23"/>
    <mergeCell ref="B24:C26"/>
    <mergeCell ref="C152:C154"/>
    <mergeCell ref="C125:C127"/>
    <mergeCell ref="C137:C139"/>
    <mergeCell ref="C140:C142"/>
    <mergeCell ref="C143:C145"/>
    <mergeCell ref="C149:C151"/>
    <mergeCell ref="A170:C172"/>
    <mergeCell ref="A174:C176"/>
    <mergeCell ref="A177:H177"/>
    <mergeCell ref="A164:A166"/>
    <mergeCell ref="B164:B166"/>
    <mergeCell ref="C164:C166"/>
    <mergeCell ref="A167:A169"/>
    <mergeCell ref="B167:B169"/>
    <mergeCell ref="C167:C169"/>
    <mergeCell ref="B161:C163"/>
    <mergeCell ref="A116:A136"/>
    <mergeCell ref="C116:C118"/>
    <mergeCell ref="C119:C121"/>
    <mergeCell ref="C131:C133"/>
    <mergeCell ref="C122:C124"/>
    <mergeCell ref="C146:C148"/>
    <mergeCell ref="B134:C136"/>
    <mergeCell ref="C128:C130"/>
    <mergeCell ref="A112:H112"/>
    <mergeCell ref="A114:C114"/>
    <mergeCell ref="D114:D115"/>
    <mergeCell ref="E114:E115"/>
    <mergeCell ref="F114:F115"/>
    <mergeCell ref="G114:G115"/>
    <mergeCell ref="H114:H115"/>
    <mergeCell ref="C88:C90"/>
    <mergeCell ref="C91:C93"/>
    <mergeCell ref="C94:C96"/>
    <mergeCell ref="B97:C99"/>
    <mergeCell ref="A100:A111"/>
    <mergeCell ref="B100:B108"/>
    <mergeCell ref="C100:C102"/>
    <mergeCell ref="C103:C105"/>
    <mergeCell ref="C106:C108"/>
    <mergeCell ref="B109:C111"/>
    <mergeCell ref="C64:C66"/>
    <mergeCell ref="B67:B75"/>
    <mergeCell ref="C67:C69"/>
    <mergeCell ref="C70:C72"/>
    <mergeCell ref="C73:C75"/>
    <mergeCell ref="B76:B96"/>
    <mergeCell ref="C76:C78"/>
    <mergeCell ref="C79:C81"/>
    <mergeCell ref="C82:C84"/>
    <mergeCell ref="C85:C87"/>
    <mergeCell ref="C36:C38"/>
    <mergeCell ref="A48:C50"/>
    <mergeCell ref="A51:H51"/>
    <mergeCell ref="A53:C53"/>
    <mergeCell ref="D53:D54"/>
    <mergeCell ref="E53:E54"/>
    <mergeCell ref="F53:F54"/>
    <mergeCell ref="G53:G54"/>
    <mergeCell ref="H53:H54"/>
    <mergeCell ref="A27:A35"/>
    <mergeCell ref="B27:B32"/>
    <mergeCell ref="C27:C29"/>
    <mergeCell ref="C30:C32"/>
    <mergeCell ref="B33:C35"/>
    <mergeCell ref="C39:C41"/>
    <mergeCell ref="B36:B44"/>
    <mergeCell ref="A36:A47"/>
    <mergeCell ref="C42:C44"/>
    <mergeCell ref="B45:C47"/>
    <mergeCell ref="A12:A20"/>
    <mergeCell ref="B12:B17"/>
    <mergeCell ref="C12:C14"/>
    <mergeCell ref="C15:C17"/>
    <mergeCell ref="B18:C20"/>
    <mergeCell ref="A6:A11"/>
    <mergeCell ref="B6:B8"/>
    <mergeCell ref="C6:C8"/>
    <mergeCell ref="B9:C11"/>
    <mergeCell ref="A1:H1"/>
    <mergeCell ref="A4:C4"/>
    <mergeCell ref="D4:D5"/>
    <mergeCell ref="E4:E5"/>
    <mergeCell ref="F4:F5"/>
    <mergeCell ref="G4:G5"/>
    <mergeCell ref="H4:H5"/>
  </mergeCells>
  <printOptions horizontalCentered="1"/>
  <pageMargins left="0.3" right="0.31" top="0.55" bottom="0.4" header="0.16" footer="0.15748031496062992"/>
  <pageSetup fitToHeight="0" fitToWidth="1" horizontalDpi="600" verticalDpi="600" orientation="portrait" paperSize="9" scale="92" r:id="rId1"/>
  <rowBreaks count="2" manualBreakCount="2">
    <brk id="51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2023-03-27T01:40:47Z</cp:lastPrinted>
  <dcterms:created xsi:type="dcterms:W3CDTF">2008-03-18T02:22:07Z</dcterms:created>
  <dcterms:modified xsi:type="dcterms:W3CDTF">2023-03-27T01:59:54Z</dcterms:modified>
  <cp:category/>
  <cp:version/>
  <cp:contentType/>
  <cp:contentStatus/>
</cp:coreProperties>
</file>